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0d87dc8a2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324c7a76b8114cb7"/>
    <x:sheet xmlns:r="http://schemas.openxmlformats.org/officeDocument/2006/relationships" name="Count" sheetId="2" r:id="Rec4e97982be84645"/>
    <x:sheet xmlns:r="http://schemas.openxmlformats.org/officeDocument/2006/relationships" name="Reconciliation" sheetId="3" r:id="R4de17cfa2681409b"/>
    <x:sheet xmlns:r="http://schemas.openxmlformats.org/officeDocument/2006/relationships" name="Summary" sheetId="4" r:id="Rd08ababc71d841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0.00"/>
    <x:numFmt numFmtId="201" formatCode="€#,##0.00;[Red](€#,##0.00);€0.00"/>
  </x:numFmts>
  <x:fonts count="11">
    <x:font>
      <x:sz val="11"/>
      <x:name val="Carlito"/>
    </x:font>
    <x:font>
      <x:sz val="11"/>
      <x:name val="Aptos"/>
    </x:font>
    <x:font>
      <x:b/>
      <x:sz val="19"/>
      <x:color rgb="FFFFFFFF"/>
      <x:name val="Aptos"/>
    </x:font>
    <x:font>
      <x:sz val="10"/>
      <x:color rgb="FF52666A"/>
      <x:name val="Aptos"/>
    </x:font>
    <x:font>
      <x:b/>
      <x:sz val="11"/>
      <x:color rgb="FF0D766E"/>
      <x:name val="Aptos"/>
    </x:font>
    <x:font>
      <x:sz val="9"/>
      <x:color rgb="FF52666A"/>
      <x:name val="Aptos"/>
    </x:font>
    <x:font>
      <x:b/>
      <x:sz val="11"/>
      <x:color rgb="FFFFFFFF"/>
      <x:name val="Aptos"/>
    </x:font>
    <x:font>
      <x:sz val="11"/>
      <x:color rgb="FF1755A6"/>
      <x:name val="Aptos"/>
    </x:font>
    <x:font>
      <x:sz val="11"/>
      <x:color rgb="FF162B32"/>
      <x:name val="Aptos"/>
    </x:font>
    <x:font>
      <x:b/>
      <x:sz val="14"/>
      <x:color rgb="FF0D766E"/>
      <x:name val="Aptos"/>
    </x:font>
    <x:font>
      <x:sz val="11"/>
      <x:color rgb="FF644F3D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62B32"/>
      </x:patternFill>
    </x:fill>
    <x:fill>
      <x:patternFill patternType="solid">
        <x:fgColor rgb="FFEDF6F3"/>
      </x:patternFill>
    </x:fill>
    <x:fill>
      <x:patternFill patternType="solid">
        <x:fgColor rgb="FF0D766E"/>
      </x:patternFill>
    </x:fill>
    <x:fill>
      <x:patternFill patternType="solid">
        <x:fgColor rgb="FFFFF4E8"/>
      </x:patternFill>
    </x:fill>
  </x:fills>
  <x:borders count="2">
    <x:border/>
    <x:border/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3" borderId="1" xfId="0" applyNumberFormat="1" applyFont="1" applyFill="1" applyBorder="1"/>
    <x:xf numFmtId="0" fontId="4" fillId="3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3" borderId="0" xfId="0" applyNumberFormat="1" applyFont="1" applyFill="1" applyBorder="1"/>
    <x:xf numFmtId="0" fontId="8" fillId="3" borderId="0" xfId="0" applyNumberFormat="1" applyFont="1" applyFill="1" applyBorder="1"/>
    <x:xf numFmtId="0" fontId="7" fillId="3" borderId="1" xfId="0" applyNumberFormat="1" applyFont="1" applyFill="1" applyBorder="1"/>
    <x:xf numFmtId="0" fontId="8" fillId="3" borderId="1" xfId="0" applyNumberFormat="1" applyFont="1" applyFill="1" applyBorder="1"/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200" fontId="7" fillId="5" borderId="0" xfId="0" applyNumberFormat="1" applyFont="1" applyFill="1" applyBorder="1"/>
    <x:xf numFmtId="200" fontId="8" fillId="3" borderId="0" xfId="0" applyNumberFormat="1" applyFont="1" applyFill="1" applyBorder="1"/>
    <x:xf numFmtId="200" fontId="7" fillId="5" borderId="1" xfId="0" applyNumberFormat="1" applyFont="1" applyFill="1" applyBorder="1"/>
    <x:xf numFmtId="200" fontId="8" fillId="3" borderId="1" xfId="0" applyNumberFormat="1" applyFont="1" applyFill="1" applyBorder="1"/>
    <x:xf numFmtId="201" fontId="7" fillId="5" borderId="0" xfId="0" applyNumberFormat="1" applyFont="1" applyFill="1" applyBorder="1"/>
    <x:xf numFmtId="201" fontId="8" fillId="3" borderId="0" xfId="0" applyNumberFormat="1" applyFont="1" applyFill="1" applyBorder="1"/>
    <x:xf numFmtId="201" fontId="7" fillId="5" borderId="1" xfId="0" applyNumberFormat="1" applyFont="1" applyFill="1" applyBorder="1"/>
    <x:xf numFmtId="201" fontId="8" fillId="3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200" fontId="7" fillId="5" borderId="0" xfId="0" applyNumberFormat="1" applyFont="1" applyFill="1" applyBorder="1" applyAlignment="1">
      <x:alignment wrapText="1"/>
    </x:xf>
    <x:xf numFmtId="200" fontId="8" fillId="3" borderId="0" xfId="0" applyNumberFormat="1" applyFont="1" applyFill="1" applyBorder="1" applyAlignment="1">
      <x:alignment wrapText="1"/>
    </x:xf>
    <x:xf numFmtId="201" fontId="7" fillId="5" borderId="0" xfId="0" applyNumberFormat="1" applyFont="1" applyFill="1" applyBorder="1" applyAlignment="1">
      <x:alignment wrapText="1"/>
    </x:xf>
    <x:xf numFmtId="201" fontId="8" fillId="3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200" fontId="7" fillId="5" borderId="1" xfId="0" applyNumberFormat="1" applyFont="1" applyFill="1" applyBorder="1" applyAlignment="1">
      <x:alignment wrapText="1"/>
    </x:xf>
    <x:xf numFmtId="200" fontId="8" fillId="3" borderId="1" xfId="0" applyNumberFormat="1" applyFont="1" applyFill="1" applyBorder="1" applyAlignment="1">
      <x:alignment wrapText="1"/>
    </x:xf>
    <x:xf numFmtId="201" fontId="7" fillId="5" borderId="1" xfId="0" applyNumberFormat="1" applyFont="1" applyFill="1" applyBorder="1" applyAlignment="1">
      <x:alignment wrapText="1"/>
    </x:xf>
    <x:xf numFmtId="201" fontId="8" fillId="3" borderId="1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200" fontId="1" fillId="3" borderId="0" xfId="0" applyNumberFormat="1" applyFont="1" applyFill="1" applyBorder="1"/>
    <x:xf numFmtId="200" fontId="1" fillId="3" borderId="1" xfId="0" applyNumberFormat="1" applyFont="1" applyFill="1" applyBorder="1"/>
    <x:xf numFmtId="201" fontId="1" fillId="3" borderId="0" xfId="0" applyNumberFormat="1" applyFont="1" applyFill="1" applyBorder="1"/>
    <x:xf numFmtId="201" fontId="1" fillId="3" borderId="1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201" fontId="1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201" fontId="9" fillId="3" borderId="0" xfId="0" applyNumberFormat="1" applyFont="1" applyFill="1" applyBorder="1"/>
    <x:xf numFmtId="201" fontId="9" fillId="3" borderId="1" xfId="0" applyNumberFormat="1" applyFont="1" applyFill="1" applyBorder="1"/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A52D25"/>
      </x:font>
      <x:fill>
        <x:patternFill patternType="solid">
          <x:bgColor rgb="FFFDE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445388998433b" /><Relationship Type="http://schemas.openxmlformats.org/officeDocument/2006/relationships/theme" Target="/xl/theme/theme1.xml" Id="R58a63f4a79954de1" /><Relationship Type="http://schemas.openxmlformats.org/officeDocument/2006/relationships/sharedStrings" Target="/xl/sharedStrings.xml" Id="Rac770a57fc21480f" /><Relationship Type="http://schemas.openxmlformats.org/officeDocument/2006/relationships/worksheet" Target="/xl/worksheets/sheet1.xml" Id="R324c7a76b8114cb7" /><Relationship Type="http://schemas.openxmlformats.org/officeDocument/2006/relationships/worksheet" Target="/xl/worksheets/sheet2.xml" Id="Rec4e97982be84645" /><Relationship Type="http://schemas.openxmlformats.org/officeDocument/2006/relationships/worksheet" Target="/xl/worksheets/sheet3.xml" Id="R4de17cfa2681409b" /><Relationship Type="http://schemas.openxmlformats.org/officeDocument/2006/relationships/worksheet" Target="/xl/worksheets/sheet4.xml" Id="Rd08ababc71d841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8" customHeight="1">
      <x:c r="A1" s="5" t="str">
        <x:v>INNTALLY  /  WORKING TEMPLATE</x:v>
      </x:c>
      <x:c r="B1" s="5"/>
      <x:c r="C1" s="5"/>
      <x:c r="D1" s="5"/>
      <x:c r="E1" s="5"/>
      <x:c r="F1" s="5"/>
      <x:c r="G1" s="5"/>
      <x:c r="H1" s="5"/>
    </x:row>
    <x:row r="2" ht="36" customHeight="1">
      <x:c r="A2" s="9" t="str">
        <x:v>Fictional examples • Editable inputs in blue • Calculated cells in pale green</x:v>
      </x:c>
      <x:c r="B2" s="9"/>
      <x:c r="C2" s="9"/>
      <x:c r="D2" s="9"/>
      <x:c r="E2" s="9"/>
      <x:c r="F2" s="9"/>
      <x:c r="G2" s="9"/>
      <x:c r="H2" s="9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6" customHeight="1">
      <x:c r="A4" s="13" t="str">
        <x:v>1  Use the same cut-off</x:v>
      </x:c>
      <x:c r="B4" s="13"/>
      <x:c r="C4" s="13"/>
      <x:c r="D4" s="13"/>
      <x:c r="E4" s="13"/>
      <x:c r="F4" s="13"/>
      <x:c r="G4" s="13"/>
      <x:c r="H4" s="13"/>
    </x:row>
    <x:row r="5" ht="23" customHeight="1">
      <x:c r="A5" s="17" t="str">
        <x:v>One venue and defined cut-off per workbook. Record the area, time and counter. Blank means not counted; enter zero explicitly for an item checked and absent.</x:v>
      </x:c>
      <x:c r="B5" s="17"/>
      <x:c r="C5" s="17"/>
      <x:c r="D5" s="17"/>
      <x:c r="E5" s="17"/>
      <x:c r="F5" s="17"/>
      <x:c r="G5" s="17"/>
      <x:c r="H5" s="17"/>
    </x:row>
    <x:row r="6" ht="23" customHeight="1">
      <x:c r="A6" s="17"/>
      <x:c r="B6" s="17"/>
      <x:c r="C6" s="17"/>
      <x:c r="D6" s="17"/>
      <x:c r="E6" s="17"/>
      <x:c r="F6" s="17"/>
      <x:c r="G6" s="17"/>
      <x:c r="H6" s="17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26" customHeight="1">
      <x:c r="A8" s="13" t="str">
        <x:v>2  Count in base units</x:v>
      </x:c>
      <x:c r="B8" s="13"/>
      <x:c r="C8" s="13"/>
      <x:c r="D8" s="13"/>
      <x:c r="E8" s="13"/>
      <x:c r="F8" s="13"/>
      <x:c r="G8" s="13"/>
      <x:c r="H8" s="13"/>
    </x:row>
    <x:row r="9" ht="23" customHeight="1">
      <x:c r="A9" s="17" t="str">
        <x:v>Cases × units per case + loose units + partial-unit equivalents. For 350 ml remaining in a 700 ml bottle, use 0.5 bottle equivalents. For litres use litres throughout. Never infer exact volume from bottle height.</x:v>
      </x:c>
      <x:c r="B9" s="17"/>
      <x:c r="C9" s="17"/>
      <x:c r="D9" s="17"/>
      <x:c r="E9" s="17"/>
      <x:c r="F9" s="17"/>
      <x:c r="G9" s="17"/>
      <x:c r="H9" s="17"/>
    </x:row>
    <x:row r="10" ht="23" customHeight="1">
      <x:c r="A10" s="17"/>
      <x:c r="B10" s="17"/>
      <x:c r="C10" s="17"/>
      <x:c r="D10" s="17"/>
      <x:c r="E10" s="17"/>
      <x:c r="F10" s="17"/>
      <x:c r="G10" s="17"/>
      <x:c r="H10" s="17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26" customHeight="1">
      <x:c r="A12" s="13" t="str">
        <x:v>3  Reconcile movements</x:v>
      </x:c>
      <x:c r="B12" s="13"/>
      <x:c r="C12" s="13"/>
      <x:c r="D12" s="13"/>
      <x:c r="E12" s="13"/>
      <x:c r="F12" s="13"/>
      <x:c r="G12" s="13"/>
      <x:c r="H12" s="13"/>
    </x:row>
    <x:row r="13" ht="23" customHeight="1">
      <x:c r="A13" s="17" t="str">
        <x:v>Enter opening, actual receipts, transfers, sales usage, other usage, waste and returns in the same base unit. Enter zero for confirmed zero movements. Do not double-count usage categories.</x:v>
      </x:c>
      <x:c r="B13" s="17"/>
      <x:c r="C13" s="17"/>
      <x:c r="D13" s="17"/>
      <x:c r="E13" s="17"/>
      <x:c r="F13" s="17"/>
      <x:c r="G13" s="17"/>
      <x:c r="H13" s="17"/>
    </x:row>
    <x:row r="14" ht="23" customHeight="1">
      <x:c r="A14" s="17"/>
      <x:c r="B14" s="17"/>
      <x:c r="C14" s="17"/>
      <x:c r="D14" s="17"/>
      <x:c r="E14" s="17"/>
      <x:c r="F14" s="17"/>
      <x:c r="G14" s="17"/>
      <x:c r="H14" s="17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</x:row>
    <x:row r="16" ht="26" customHeight="1">
      <x:c r="A16" s="13" t="str">
        <x:v>4  Investigate differences</x:v>
      </x:c>
      <x:c r="B16" s="13"/>
      <x:c r="C16" s="13"/>
      <x:c r="D16" s="13"/>
      <x:c r="E16" s="13"/>
      <x:c r="F16" s="13"/>
      <x:c r="G16" s="13"/>
      <x:c r="H16" s="13"/>
    </x:row>
    <x:row r="17" ht="23" customHeight="1">
      <x:c r="A17" s="17" t="str">
        <x:v>Variance = physical minus expected. A negative value is a gap to investigate, not proof of theft. Unit-cost values are management estimates, not a formal stock valuation or profit calculation.</x:v>
      </x:c>
      <x:c r="B17" s="17"/>
      <x:c r="C17" s="17"/>
      <x:c r="D17" s="17"/>
      <x:c r="E17" s="17"/>
      <x:c r="F17" s="17"/>
      <x:c r="G17" s="17"/>
      <x:c r="H17" s="17"/>
    </x:row>
    <x:row r="18" ht="23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6" customHeight="1">
      <x:c r="A20" s="13" t="str">
        <x:v>5  Preserve evidence</x:v>
      </x:c>
      <x:c r="B20" s="13"/>
      <x:c r="C20" s="13"/>
      <x:c r="D20" s="13"/>
      <x:c r="E20" s="13"/>
      <x:c r="F20" s="13"/>
      <x:c r="G20" s="13"/>
      <x:c r="H20" s="13"/>
    </x:row>
    <x:row r="21" ht="23" customHeight="1">
      <x:c r="A21" s="17" t="str">
        <x:v>Rows 8–11 are fictional examples. Replace them before using the workbook. Keep source records, original counts, recounts and approved adjustments. Do not sort one linked sheet independently; linked rows must stay aligned.</x:v>
      </x:c>
      <x:c r="B21" s="17"/>
      <x:c r="C21" s="17"/>
      <x:c r="D21" s="17"/>
      <x:c r="E21" s="17"/>
      <x:c r="F21" s="17"/>
      <x:c r="G21" s="17"/>
      <x:c r="H21" s="17"/>
    </x:row>
    <x:row r="22" ht="23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1" t="str">
        <x:v>Prepared by Inntally • 26 October 2026 • GS1 packaging reference: https://resources.gs1ie.org/helpdesk/how-do-i-identify-my-products-and-cases</x:v>
      </x:c>
      <x:c r="B24" s="21"/>
      <x:c r="C24" s="21"/>
      <x:c r="D24" s="21"/>
      <x:c r="E24" s="21"/>
      <x:c r="F24" s="21"/>
      <x:c r="G24" s="21"/>
      <x:c r="H24" s="21"/>
    </x:row>
    <x:row r="25" ht="23" customHeight="1">
      <x:c r="A25" s="21"/>
      <x:c r="B25" s="21"/>
      <x:c r="C25" s="21"/>
      <x:c r="D25" s="21"/>
      <x:c r="E25" s="21"/>
      <x:c r="F25" s="21"/>
      <x:c r="G25" s="21"/>
      <x:c r="H25" s="21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</x:row>
  </x:sheetData>
  <x:mergeCells>
    <x:mergeCell ref="A1:H1"/>
    <x:mergeCell ref="A2:H2"/>
    <x:mergeCell ref="A4:H4"/>
    <x:mergeCell ref="A5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21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23" hidden="0" customWidth="1"/>
    <x:col min="13" max="13" width="23" hidden="0" customWidth="1"/>
  </x:cols>
  <x:sheetData>
    <x:row r="1" ht="38" customHeight="1">
      <x:c r="A1" s="5" t="str">
        <x:v>PUB STOCKTAKE  /  PHYSICAL COUNT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36" customHeight="1">
      <x:c r="A2" s="9" t="str">
        <x:v>Blue cells are inputs • Pale-green cells calculate • Example rows are fictional and must be replaced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3" customHeight="1">
      <x:c r="A4" s="2" t="str">
        <x:v>Venue</x:v>
      </x:c>
      <x:c r="B4" s="2"/>
      <x:c r="C4" s="2" t="str">
        <x:v>Count date</x:v>
      </x:c>
      <x:c r="D4" s="2"/>
      <x:c r="E4" s="2" t="str">
        <x:v>Cut-off time</x:v>
      </x:c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A5" s="2" t="str">
        <x:v>Period start</x:v>
      </x:c>
      <x:c r="B5" s="2"/>
      <x:c r="C5" s="2" t="str">
        <x:v>Manager</x:v>
      </x:c>
      <x:c r="D5" s="2"/>
      <x:c r="E5" s="2" t="str">
        <x:v>Review date</x:v>
      </x:c>
      <x:c r="F5" s="2"/>
      <x:c r="G5" s="2"/>
      <x:c r="H5" s="2"/>
      <x:c r="I5" s="2"/>
      <x:c r="J5" s="2"/>
      <x:c r="K5" s="2"/>
      <x:c r="L5" s="2"/>
      <x:c r="M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40" customHeight="1">
      <x:c r="A7" s="27" t="str">
        <x:v>Product</x:v>
      </x:c>
      <x:c r="B7" s="27" t="str">
        <x:v>Area / shelf</x:v>
      </x:c>
      <x:c r="C7" s="27" t="str">
        <x:v>Base unit</x:v>
      </x:c>
      <x:c r="D7" s="27" t="str">
        <x:v>Units per case</x:v>
      </x:c>
      <x:c r="E7" s="27" t="str">
        <x:v>Whole cases</x:v>
      </x:c>
      <x:c r="F7" s="27" t="str">
        <x:v>Loose units</x:v>
      </x:c>
      <x:c r="G7" s="27" t="str">
        <x:v>Partial equivalents</x:v>
      </x:c>
      <x:c r="H7" s="27" t="str">
        <x:v>Physical quantity</x:v>
      </x:c>
      <x:c r="I7" s="27" t="str">
        <x:v>Unit cost €</x:v>
      </x:c>
      <x:c r="J7" s="27" t="str">
        <x:v>Count value €</x:v>
      </x:c>
      <x:c r="K7" s="27" t="str">
        <x:v>Count method</x:v>
      </x:c>
      <x:c r="L7" s="27" t="str">
        <x:v>Counted by</x:v>
      </x:c>
      <x:c r="M7" s="27" t="str">
        <x:v>Notes / evidence</x:v>
      </x:c>
    </x:row>
    <x:row r="8" ht="34" customHeight="1">
      <x:c r="A8" s="48" t="str">
        <x:v>Mixer 200 ml</x:v>
      </x:c>
      <x:c r="B8" s="48" t="str">
        <x:v>Main bar</x:v>
      </x:c>
      <x:c r="C8" s="48" t="str">
        <x:v>bottle</x:v>
      </x:c>
      <x:c r="D8" s="49" t="n">
        <x:v>24</x:v>
      </x:c>
      <x:c r="E8" s="49" t="n">
        <x:v>1</x:v>
      </x:c>
      <x:c r="F8" s="49" t="n">
        <x:v>10</x:v>
      </x:c>
      <x:c r="G8" s="49" t="n">
        <x:v>0</x:v>
      </x:c>
      <x:c r="H8" s="50" t="n">
        <x:f>IF(OR(A8="",COUNT(D8:G8)&lt;4,D8&lt;=0,MIN(E8:G8)&lt;0,E8&lt;&gt;INT(E8)),"",D8*E8+F8+G8)</x:f>
        <x:v>34</x:v>
      </x:c>
      <x:c r="I8" s="51" t="n">
        <x:v>0.8</x:v>
      </x:c>
      <x:c r="J8" s="52" t="n">
        <x:f>IF(OR(NOT(ISNUMBER(H8)),NOT(ISNUMBER(I8)),I8&lt;0),"",H8*I8)</x:f>
        <x:v>27.200000000000003</x:v>
      </x:c>
      <x:c r="K8" s="48" t="str">
        <x:v>Whole units</x:v>
      </x:c>
      <x:c r="L8" s="48" t="str">
        <x:v>Example</x:v>
      </x:c>
      <x:c r="M8" s="48" t="str">
        <x:v>Fictional: investigate variance</x:v>
      </x:c>
    </x:row>
    <x:row r="9" ht="34" customHeight="1">
      <x:c r="A9" s="48" t="str">
        <x:v>House gin 700 ml</x:v>
      </x:c>
      <x:c r="B9" s="48" t="str">
        <x:v>Back bar</x:v>
      </x:c>
      <x:c r="C9" s="48" t="str">
        <x:v>bottle</x:v>
      </x:c>
      <x:c r="D9" s="49" t="n">
        <x:v>6</x:v>
      </x:c>
      <x:c r="E9" s="49" t="n">
        <x:v>0</x:v>
      </x:c>
      <x:c r="F9" s="49" t="n">
        <x:v>2</x:v>
      </x:c>
      <x:c r="G9" s="49" t="n">
        <x:v>0.5</x:v>
      </x:c>
      <x:c r="H9" s="50" t="n">
        <x:f>IF(OR(A9="",COUNT(D9:G9)&lt;4,D9&lt;=0,MIN(E9:G9)&lt;0,E9&lt;&gt;INT(E9)),"",D9*E9+F9+G9)</x:f>
        <x:v>2.5</x:v>
      </x:c>
      <x:c r="I9" s="51" t="n">
        <x:v>22</x:v>
      </x:c>
      <x:c r="J9" s="52" t="n">
        <x:f>IF(OR(NOT(ISNUMBER(H9)),NOT(ISNUMBER(I9)),I9&lt;0),"",H9*I9)</x:f>
        <x:v>55</x:v>
      </x:c>
      <x:c r="K9" s="48" t="str">
        <x:v>Volume equivalent</x:v>
      </x:c>
      <x:c r="L9" s="48" t="str">
        <x:v>Example</x:v>
      </x:c>
      <x:c r="M9" s="48" t="str">
        <x:v>350 ml / 700 ml = 0.5</x:v>
      </x:c>
    </x:row>
    <x:row r="10" ht="34" customHeight="1">
      <x:c r="A10" s="48" t="str">
        <x:v>House wine 750 ml</x:v>
      </x:c>
      <x:c r="B10" s="48" t="str">
        <x:v>Wine store</x:v>
      </x:c>
      <x:c r="C10" s="48" t="str">
        <x:v>bottle</x:v>
      </x:c>
      <x:c r="D10" s="49" t="n">
        <x:v>6</x:v>
      </x:c>
      <x:c r="E10" s="49" t="n">
        <x:v>1</x:v>
      </x:c>
      <x:c r="F10" s="49" t="n">
        <x:v>4</x:v>
      </x:c>
      <x:c r="G10" s="49" t="n">
        <x:v>0.5</x:v>
      </x:c>
      <x:c r="H10" s="50" t="n">
        <x:f>IF(OR(A10="",COUNT(D10:G10)&lt;4,D10&lt;=0,MIN(E10:G10)&lt;0,E10&lt;&gt;INT(E10)),"",D10*E10+F10+G10)</x:f>
        <x:v>10.5</x:v>
      </x:c>
      <x:c r="I10" s="51" t="n">
        <x:v>9.5</x:v>
      </x:c>
      <x:c r="J10" s="52" t="n">
        <x:f>IF(OR(NOT(ISNUMBER(H10)),NOT(ISNUMBER(I10)),I10&lt;0),"",H10*I10)</x:f>
        <x:v>99.75</x:v>
      </x:c>
      <x:c r="K10" s="48" t="str">
        <x:v>Volume equivalent</x:v>
      </x:c>
      <x:c r="L10" s="48" t="str">
        <x:v>Example</x:v>
      </x:c>
      <x:c r="M10" s="48" t="str">
        <x:v>Illustrative only</x:v>
      </x:c>
    </x:row>
    <x:row r="11" ht="34" customHeight="1">
      <x:c r="A11" s="48" t="str">
        <x:v>Draught beer</x:v>
      </x:c>
      <x:c r="B11" s="48" t="str">
        <x:v>Cellar</x:v>
      </x:c>
      <x:c r="C11" s="48" t="str">
        <x:v>litre</x:v>
      </x:c>
      <x:c r="D11" s="49" t="n">
        <x:v>50</x:v>
      </x:c>
      <x:c r="E11" s="49" t="n">
        <x:v>1</x:v>
      </x:c>
      <x:c r="F11" s="49" t="n">
        <x:v>12</x:v>
      </x:c>
      <x:c r="G11" s="49" t="n">
        <x:v>0</x:v>
      </x:c>
      <x:c r="H11" s="50" t="n">
        <x:f>IF(OR(A11="",COUNT(D11:G11)&lt;4,D11&lt;=0,MIN(E11:G11)&lt;0,E11&lt;&gt;INT(E11)),"",D11*E11+F11+G11)</x:f>
        <x:v>62</x:v>
      </x:c>
      <x:c r="I11" s="51" t="n">
        <x:v>3.8</x:v>
      </x:c>
      <x:c r="J11" s="52" t="n">
        <x:f>IF(OR(NOT(ISNUMBER(H11)),NOT(ISNUMBER(I11)),I11&lt;0),"",H11*I11)</x:f>
        <x:v>235.6</x:v>
      </x:c>
      <x:c r="K11" s="48" t="str">
        <x:v>Measured litres</x:v>
      </x:c>
      <x:c r="L11" s="48" t="str">
        <x:v>Example</x:v>
      </x:c>
      <x:c r="M11" s="48" t="str">
        <x:v>50 L keg plus 12 L equivalent</x:v>
      </x:c>
    </x:row>
    <x:row r="12" ht="34" customHeight="1">
      <x:c r="A12" s="48"/>
      <x:c r="B12" s="48"/>
      <x:c r="C12" s="48"/>
      <x:c r="D12" s="49"/>
      <x:c r="E12" s="49"/>
      <x:c r="F12" s="49"/>
      <x:c r="G12" s="49"/>
      <x:c r="H12" s="50" t="str">
        <x:f>IF(OR(A12="",COUNT(D12:G12)&lt;4,D12&lt;=0,MIN(E12:G12)&lt;0,E12&lt;&gt;INT(E12)),"",D12*E12+F12+G12)</x:f>
      </x:c>
      <x:c r="I12" s="51"/>
      <x:c r="J12" s="52" t="str">
        <x:f>IF(OR(NOT(ISNUMBER(H12)),NOT(ISNUMBER(I12)),I12&lt;0),"",H12*I12)</x:f>
      </x:c>
      <x:c r="K12" s="48"/>
      <x:c r="L12" s="48"/>
      <x:c r="M12" s="48"/>
    </x:row>
    <x:row r="13" ht="34" customHeight="1">
      <x:c r="A13" s="48"/>
      <x:c r="B13" s="48"/>
      <x:c r="C13" s="48"/>
      <x:c r="D13" s="49"/>
      <x:c r="E13" s="49"/>
      <x:c r="F13" s="49"/>
      <x:c r="G13" s="49"/>
      <x:c r="H13" s="50" t="str">
        <x:f>IF(OR(A13="",COUNT(D13:G13)&lt;4,D13&lt;=0,MIN(E13:G13)&lt;0,E13&lt;&gt;INT(E13)),"",D13*E13+F13+G13)</x:f>
      </x:c>
      <x:c r="I13" s="51"/>
      <x:c r="J13" s="52" t="str">
        <x:f>IF(OR(NOT(ISNUMBER(H13)),NOT(ISNUMBER(I13)),I13&lt;0),"",H13*I13)</x:f>
      </x:c>
      <x:c r="K13" s="48"/>
      <x:c r="L13" s="48"/>
      <x:c r="M13" s="48"/>
    </x:row>
    <x:row r="14" ht="34" customHeight="1">
      <x:c r="A14" s="48"/>
      <x:c r="B14" s="48"/>
      <x:c r="C14" s="48"/>
      <x:c r="D14" s="49"/>
      <x:c r="E14" s="49"/>
      <x:c r="F14" s="49"/>
      <x:c r="G14" s="49"/>
      <x:c r="H14" s="50" t="str">
        <x:f>IF(OR(A14="",COUNT(D14:G14)&lt;4,D14&lt;=0,MIN(E14:G14)&lt;0,E14&lt;&gt;INT(E14)),"",D14*E14+F14+G14)</x:f>
      </x:c>
      <x:c r="I14" s="51"/>
      <x:c r="J14" s="52" t="str">
        <x:f>IF(OR(NOT(ISNUMBER(H14)),NOT(ISNUMBER(I14)),I14&lt;0),"",H14*I14)</x:f>
      </x:c>
      <x:c r="K14" s="48"/>
      <x:c r="L14" s="48"/>
      <x:c r="M14" s="48"/>
    </x:row>
    <x:row r="15" ht="34" customHeight="1">
      <x:c r="A15" s="48"/>
      <x:c r="B15" s="48"/>
      <x:c r="C15" s="48"/>
      <x:c r="D15" s="49"/>
      <x:c r="E15" s="49"/>
      <x:c r="F15" s="49"/>
      <x:c r="G15" s="49"/>
      <x:c r="H15" s="50" t="str">
        <x:f>IF(OR(A15="",COUNT(D15:G15)&lt;4,D15&lt;=0,MIN(E15:G15)&lt;0,E15&lt;&gt;INT(E15)),"",D15*E15+F15+G15)</x:f>
      </x:c>
      <x:c r="I15" s="51"/>
      <x:c r="J15" s="52" t="str">
        <x:f>IF(OR(NOT(ISNUMBER(H15)),NOT(ISNUMBER(I15)),I15&lt;0),"",H15*I15)</x:f>
      </x:c>
      <x:c r="K15" s="48"/>
      <x:c r="L15" s="48"/>
      <x:c r="M15" s="48"/>
    </x:row>
    <x:row r="16" ht="34" customHeight="1">
      <x:c r="A16" s="48"/>
      <x:c r="B16" s="48"/>
      <x:c r="C16" s="48"/>
      <x:c r="D16" s="49"/>
      <x:c r="E16" s="49"/>
      <x:c r="F16" s="49"/>
      <x:c r="G16" s="49"/>
      <x:c r="H16" s="50" t="str">
        <x:f>IF(OR(A16="",COUNT(D16:G16)&lt;4,D16&lt;=0,MIN(E16:G16)&lt;0,E16&lt;&gt;INT(E16)),"",D16*E16+F16+G16)</x:f>
      </x:c>
      <x:c r="I16" s="51"/>
      <x:c r="J16" s="52" t="str">
        <x:f>IF(OR(NOT(ISNUMBER(H16)),NOT(ISNUMBER(I16)),I16&lt;0),"",H16*I16)</x:f>
      </x:c>
      <x:c r="K16" s="48"/>
      <x:c r="L16" s="48"/>
      <x:c r="M16" s="48"/>
    </x:row>
    <x:row r="17" ht="34" customHeight="1">
      <x:c r="A17" s="48"/>
      <x:c r="B17" s="48"/>
      <x:c r="C17" s="48"/>
      <x:c r="D17" s="49"/>
      <x:c r="E17" s="49"/>
      <x:c r="F17" s="49"/>
      <x:c r="G17" s="49"/>
      <x:c r="H17" s="50" t="str">
        <x:f>IF(OR(A17="",COUNT(D17:G17)&lt;4,D17&lt;=0,MIN(E17:G17)&lt;0,E17&lt;&gt;INT(E17)),"",D17*E17+F17+G17)</x:f>
      </x:c>
      <x:c r="I17" s="51"/>
      <x:c r="J17" s="52" t="str">
        <x:f>IF(OR(NOT(ISNUMBER(H17)),NOT(ISNUMBER(I17)),I17&lt;0),"",H17*I17)</x:f>
      </x:c>
      <x:c r="K17" s="48"/>
      <x:c r="L17" s="48"/>
      <x:c r="M17" s="48"/>
    </x:row>
    <x:row r="18" ht="34" customHeight="1">
      <x:c r="A18" s="48"/>
      <x:c r="B18" s="48"/>
      <x:c r="C18" s="48"/>
      <x:c r="D18" s="49"/>
      <x:c r="E18" s="49"/>
      <x:c r="F18" s="49"/>
      <x:c r="G18" s="49"/>
      <x:c r="H18" s="50" t="str">
        <x:f>IF(OR(A18="",COUNT(D18:G18)&lt;4,D18&lt;=0,MIN(E18:G18)&lt;0,E18&lt;&gt;INT(E18)),"",D18*E18+F18+G18)</x:f>
      </x:c>
      <x:c r="I18" s="51"/>
      <x:c r="J18" s="52" t="str">
        <x:f>IF(OR(NOT(ISNUMBER(H18)),NOT(ISNUMBER(I18)),I18&lt;0),"",H18*I18)</x:f>
      </x:c>
      <x:c r="K18" s="48"/>
      <x:c r="L18" s="48"/>
      <x:c r="M18" s="48"/>
    </x:row>
    <x:row r="19" ht="34" customHeight="1">
      <x:c r="A19" s="48"/>
      <x:c r="B19" s="48"/>
      <x:c r="C19" s="48"/>
      <x:c r="D19" s="49"/>
      <x:c r="E19" s="49"/>
      <x:c r="F19" s="49"/>
      <x:c r="G19" s="49"/>
      <x:c r="H19" s="50" t="str">
        <x:f>IF(OR(A19="",COUNT(D19:G19)&lt;4,D19&lt;=0,MIN(E19:G19)&lt;0,E19&lt;&gt;INT(E19)),"",D19*E19+F19+G19)</x:f>
      </x:c>
      <x:c r="I19" s="51"/>
      <x:c r="J19" s="52" t="str">
        <x:f>IF(OR(NOT(ISNUMBER(H19)),NOT(ISNUMBER(I19)),I19&lt;0),"",H19*I19)</x:f>
      </x:c>
      <x:c r="K19" s="48"/>
      <x:c r="L19" s="48"/>
      <x:c r="M19" s="48"/>
    </x:row>
    <x:row r="20" ht="34" customHeight="1">
      <x:c r="A20" s="48"/>
      <x:c r="B20" s="48"/>
      <x:c r="C20" s="48"/>
      <x:c r="D20" s="49"/>
      <x:c r="E20" s="49"/>
      <x:c r="F20" s="49"/>
      <x:c r="G20" s="49"/>
      <x:c r="H20" s="50" t="str">
        <x:f>IF(OR(A20="",COUNT(D20:G20)&lt;4,D20&lt;=0,MIN(E20:G20)&lt;0,E20&lt;&gt;INT(E20)),"",D20*E20+F20+G20)</x:f>
      </x:c>
      <x:c r="I20" s="51"/>
      <x:c r="J20" s="52" t="str">
        <x:f>IF(OR(NOT(ISNUMBER(H20)),NOT(ISNUMBER(I20)),I20&lt;0),"",H20*I20)</x:f>
      </x:c>
      <x:c r="K20" s="48"/>
      <x:c r="L20" s="48"/>
      <x:c r="M20" s="48"/>
    </x:row>
    <x:row r="21" ht="34" customHeight="1">
      <x:c r="A21" s="48"/>
      <x:c r="B21" s="48"/>
      <x:c r="C21" s="48"/>
      <x:c r="D21" s="49"/>
      <x:c r="E21" s="49"/>
      <x:c r="F21" s="49"/>
      <x:c r="G21" s="49"/>
      <x:c r="H21" s="50" t="str">
        <x:f>IF(OR(A21="",COUNT(D21:G21)&lt;4,D21&lt;=0,MIN(E21:G21)&lt;0,E21&lt;&gt;INT(E21)),"",D21*E21+F21+G21)</x:f>
      </x:c>
      <x:c r="I21" s="51"/>
      <x:c r="J21" s="52" t="str">
        <x:f>IF(OR(NOT(ISNUMBER(H21)),NOT(ISNUMBER(I21)),I21&lt;0),"",H21*I21)</x:f>
      </x:c>
      <x:c r="K21" s="48"/>
      <x:c r="L21" s="48"/>
      <x:c r="M21" s="48"/>
    </x:row>
    <x:row r="22" ht="34" customHeight="1">
      <x:c r="A22" s="48"/>
      <x:c r="B22" s="48"/>
      <x:c r="C22" s="48"/>
      <x:c r="D22" s="49"/>
      <x:c r="E22" s="49"/>
      <x:c r="F22" s="49"/>
      <x:c r="G22" s="49"/>
      <x:c r="H22" s="50" t="str">
        <x:f>IF(OR(A22="",COUNT(D22:G22)&lt;4,D22&lt;=0,MIN(E22:G22)&lt;0,E22&lt;&gt;INT(E22)),"",D22*E22+F22+G22)</x:f>
      </x:c>
      <x:c r="I22" s="51"/>
      <x:c r="J22" s="52" t="str">
        <x:f>IF(OR(NOT(ISNUMBER(H22)),NOT(ISNUMBER(I22)),I22&lt;0),"",H22*I22)</x:f>
      </x:c>
      <x:c r="K22" s="48"/>
      <x:c r="L22" s="48"/>
      <x:c r="M22" s="48"/>
    </x:row>
    <x:row r="23" ht="34" customHeight="1">
      <x:c r="A23" s="48"/>
      <x:c r="B23" s="48"/>
      <x:c r="C23" s="48"/>
      <x:c r="D23" s="49"/>
      <x:c r="E23" s="49"/>
      <x:c r="F23" s="49"/>
      <x:c r="G23" s="49"/>
      <x:c r="H23" s="50" t="str">
        <x:f>IF(OR(A23="",COUNT(D23:G23)&lt;4,D23&lt;=0,MIN(E23:G23)&lt;0,E23&lt;&gt;INT(E23)),"",D23*E23+F23+G23)</x:f>
      </x:c>
      <x:c r="I23" s="51"/>
      <x:c r="J23" s="52" t="str">
        <x:f>IF(OR(NOT(ISNUMBER(H23)),NOT(ISNUMBER(I23)),I23&lt;0),"",H23*I23)</x:f>
      </x:c>
      <x:c r="K23" s="48"/>
      <x:c r="L23" s="48"/>
      <x:c r="M23" s="48"/>
    </x:row>
    <x:row r="24" ht="34" customHeight="1">
      <x:c r="A24" s="48"/>
      <x:c r="B24" s="48"/>
      <x:c r="C24" s="48"/>
      <x:c r="D24" s="49"/>
      <x:c r="E24" s="49"/>
      <x:c r="F24" s="49"/>
      <x:c r="G24" s="49"/>
      <x:c r="H24" s="50" t="str">
        <x:f>IF(OR(A24="",COUNT(D24:G24)&lt;4,D24&lt;=0,MIN(E24:G24)&lt;0,E24&lt;&gt;INT(E24)),"",D24*E24+F24+G24)</x:f>
      </x:c>
      <x:c r="I24" s="51"/>
      <x:c r="J24" s="52" t="str">
        <x:f>IF(OR(NOT(ISNUMBER(H24)),NOT(ISNUMBER(I24)),I24&lt;0),"",H24*I24)</x:f>
      </x:c>
      <x:c r="K24" s="48"/>
      <x:c r="L24" s="48"/>
      <x:c r="M24" s="48"/>
    </x:row>
    <x:row r="25" ht="34" customHeight="1">
      <x:c r="A25" s="48"/>
      <x:c r="B25" s="48"/>
      <x:c r="C25" s="48"/>
      <x:c r="D25" s="49"/>
      <x:c r="E25" s="49"/>
      <x:c r="F25" s="49"/>
      <x:c r="G25" s="49"/>
      <x:c r="H25" s="50" t="str">
        <x:f>IF(OR(A25="",COUNT(D25:G25)&lt;4,D25&lt;=0,MIN(E25:G25)&lt;0,E25&lt;&gt;INT(E25)),"",D25*E25+F25+G25)</x:f>
      </x:c>
      <x:c r="I25" s="51"/>
      <x:c r="J25" s="52" t="str">
        <x:f>IF(OR(NOT(ISNUMBER(H25)),NOT(ISNUMBER(I25)),I25&lt;0),"",H25*I25)</x:f>
      </x:c>
      <x:c r="K25" s="48"/>
      <x:c r="L25" s="48"/>
      <x:c r="M25" s="48"/>
    </x:row>
    <x:row r="26" ht="34" customHeight="1">
      <x:c r="A26" s="48"/>
      <x:c r="B26" s="48"/>
      <x:c r="C26" s="48"/>
      <x:c r="D26" s="49"/>
      <x:c r="E26" s="49"/>
      <x:c r="F26" s="49"/>
      <x:c r="G26" s="49"/>
      <x:c r="H26" s="50" t="str">
        <x:f>IF(OR(A26="",COUNT(D26:G26)&lt;4,D26&lt;=0,MIN(E26:G26)&lt;0,E26&lt;&gt;INT(E26)),"",D26*E26+F26+G26)</x:f>
      </x:c>
      <x:c r="I26" s="51"/>
      <x:c r="J26" s="52" t="str">
        <x:f>IF(OR(NOT(ISNUMBER(H26)),NOT(ISNUMBER(I26)),I26&lt;0),"",H26*I26)</x:f>
      </x:c>
      <x:c r="K26" s="48"/>
      <x:c r="L26" s="48"/>
      <x:c r="M26" s="48"/>
    </x:row>
    <x:row r="27" ht="34" customHeight="1">
      <x:c r="A27" s="48"/>
      <x:c r="B27" s="48"/>
      <x:c r="C27" s="48"/>
      <x:c r="D27" s="49"/>
      <x:c r="E27" s="49"/>
      <x:c r="F27" s="49"/>
      <x:c r="G27" s="49"/>
      <x:c r="H27" s="50" t="str">
        <x:f>IF(OR(A27="",COUNT(D27:G27)&lt;4,D27&lt;=0,MIN(E27:G27)&lt;0,E27&lt;&gt;INT(E27)),"",D27*E27+F27+G27)</x:f>
      </x:c>
      <x:c r="I27" s="51"/>
      <x:c r="J27" s="52" t="str">
        <x:f>IF(OR(NOT(ISNUMBER(H27)),NOT(ISNUMBER(I27)),I27&lt;0),"",H27*I27)</x:f>
      </x:c>
      <x:c r="K27" s="48"/>
      <x:c r="L27" s="48"/>
      <x:c r="M27" s="48"/>
    </x:row>
    <x:row r="28" ht="34" customHeight="1">
      <x:c r="A28" s="48"/>
      <x:c r="B28" s="48"/>
      <x:c r="C28" s="48"/>
      <x:c r="D28" s="49"/>
      <x:c r="E28" s="49"/>
      <x:c r="F28" s="49"/>
      <x:c r="G28" s="49"/>
      <x:c r="H28" s="50" t="str">
        <x:f>IF(OR(A28="",COUNT(D28:G28)&lt;4,D28&lt;=0,MIN(E28:G28)&lt;0,E28&lt;&gt;INT(E28)),"",D28*E28+F28+G28)</x:f>
      </x:c>
      <x:c r="I28" s="51"/>
      <x:c r="J28" s="52" t="str">
        <x:f>IF(OR(NOT(ISNUMBER(H28)),NOT(ISNUMBER(I28)),I28&lt;0),"",H28*I28)</x:f>
      </x:c>
      <x:c r="K28" s="48"/>
      <x:c r="L28" s="48"/>
      <x:c r="M28" s="48"/>
    </x:row>
    <x:row r="29" ht="34" customHeight="1">
      <x:c r="A29" s="48"/>
      <x:c r="B29" s="48"/>
      <x:c r="C29" s="48"/>
      <x:c r="D29" s="49"/>
      <x:c r="E29" s="49"/>
      <x:c r="F29" s="49"/>
      <x:c r="G29" s="49"/>
      <x:c r="H29" s="50" t="str">
        <x:f>IF(OR(A29="",COUNT(D29:G29)&lt;4,D29&lt;=0,MIN(E29:G29)&lt;0,E29&lt;&gt;INT(E29)),"",D29*E29+F29+G29)</x:f>
      </x:c>
      <x:c r="I29" s="51"/>
      <x:c r="J29" s="52" t="str">
        <x:f>IF(OR(NOT(ISNUMBER(H29)),NOT(ISNUMBER(I29)),I29&lt;0),"",H29*I29)</x:f>
      </x:c>
      <x:c r="K29" s="48"/>
      <x:c r="L29" s="48"/>
      <x:c r="M29" s="48"/>
    </x:row>
    <x:row r="30" ht="34" customHeight="1">
      <x:c r="A30" s="48"/>
      <x:c r="B30" s="48"/>
      <x:c r="C30" s="48"/>
      <x:c r="D30" s="49"/>
      <x:c r="E30" s="49"/>
      <x:c r="F30" s="49"/>
      <x:c r="G30" s="49"/>
      <x:c r="H30" s="50" t="str">
        <x:f>IF(OR(A30="",COUNT(D30:G30)&lt;4,D30&lt;=0,MIN(E30:G30)&lt;0,E30&lt;&gt;INT(E30)),"",D30*E30+F30+G30)</x:f>
      </x:c>
      <x:c r="I30" s="51"/>
      <x:c r="J30" s="52" t="str">
        <x:f>IF(OR(NOT(ISNUMBER(H30)),NOT(ISNUMBER(I30)),I30&lt;0),"",H30*I30)</x:f>
      </x:c>
      <x:c r="K30" s="48"/>
      <x:c r="L30" s="48"/>
      <x:c r="M30" s="48"/>
    </x:row>
    <x:row r="31" ht="34" customHeight="1">
      <x:c r="A31" s="48"/>
      <x:c r="B31" s="48"/>
      <x:c r="C31" s="48"/>
      <x:c r="D31" s="49"/>
      <x:c r="E31" s="49"/>
      <x:c r="F31" s="49"/>
      <x:c r="G31" s="49"/>
      <x:c r="H31" s="50" t="str">
        <x:f>IF(OR(A31="",COUNT(D31:G31)&lt;4,D31&lt;=0,MIN(E31:G31)&lt;0,E31&lt;&gt;INT(E31)),"",D31*E31+F31+G31)</x:f>
      </x:c>
      <x:c r="I31" s="51"/>
      <x:c r="J31" s="52" t="str">
        <x:f>IF(OR(NOT(ISNUMBER(H31)),NOT(ISNUMBER(I31)),I31&lt;0),"",H31*I31)</x:f>
      </x:c>
      <x:c r="K31" s="48"/>
      <x:c r="L31" s="48"/>
      <x:c r="M31" s="48"/>
    </x:row>
    <x:row r="32" ht="34" customHeight="1">
      <x:c r="A32" s="48"/>
      <x:c r="B32" s="48"/>
      <x:c r="C32" s="48"/>
      <x:c r="D32" s="49"/>
      <x:c r="E32" s="49"/>
      <x:c r="F32" s="49"/>
      <x:c r="G32" s="49"/>
      <x:c r="H32" s="50" t="str">
        <x:f>IF(OR(A32="",COUNT(D32:G32)&lt;4,D32&lt;=0,MIN(E32:G32)&lt;0,E32&lt;&gt;INT(E32)),"",D32*E32+F32+G32)</x:f>
      </x:c>
      <x:c r="I32" s="51"/>
      <x:c r="J32" s="52" t="str">
        <x:f>IF(OR(NOT(ISNUMBER(H32)),NOT(ISNUMBER(I32)),I32&lt;0),"",H32*I32)</x:f>
      </x:c>
      <x:c r="K32" s="48"/>
      <x:c r="L32" s="48"/>
      <x:c r="M32" s="48"/>
    </x:row>
    <x:row r="33" ht="34" customHeight="1">
      <x:c r="A33" s="48"/>
      <x:c r="B33" s="48"/>
      <x:c r="C33" s="48"/>
      <x:c r="D33" s="49"/>
      <x:c r="E33" s="49"/>
      <x:c r="F33" s="49"/>
      <x:c r="G33" s="49"/>
      <x:c r="H33" s="50" t="str">
        <x:f>IF(OR(A33="",COUNT(D33:G33)&lt;4,D33&lt;=0,MIN(E33:G33)&lt;0,E33&lt;&gt;INT(E33)),"",D33*E33+F33+G33)</x:f>
      </x:c>
      <x:c r="I33" s="51"/>
      <x:c r="J33" s="52" t="str">
        <x:f>IF(OR(NOT(ISNUMBER(H33)),NOT(ISNUMBER(I33)),I33&lt;0),"",H33*I33)</x:f>
      </x:c>
      <x:c r="K33" s="48"/>
      <x:c r="L33" s="48"/>
      <x:c r="M33" s="48"/>
    </x:row>
    <x:row r="34" ht="34" customHeight="1">
      <x:c r="A34" s="48"/>
      <x:c r="B34" s="48"/>
      <x:c r="C34" s="48"/>
      <x:c r="D34" s="49"/>
      <x:c r="E34" s="49"/>
      <x:c r="F34" s="49"/>
      <x:c r="G34" s="49"/>
      <x:c r="H34" s="50" t="str">
        <x:f>IF(OR(A34="",COUNT(D34:G34)&lt;4,D34&lt;=0,MIN(E34:G34)&lt;0,E34&lt;&gt;INT(E34)),"",D34*E34+F34+G34)</x:f>
      </x:c>
      <x:c r="I34" s="51"/>
      <x:c r="J34" s="52" t="str">
        <x:f>IF(OR(NOT(ISNUMBER(H34)),NOT(ISNUMBER(I34)),I34&lt;0),"",H34*I34)</x:f>
      </x:c>
      <x:c r="K34" s="48"/>
      <x:c r="L34" s="48"/>
      <x:c r="M34" s="48"/>
    </x:row>
    <x:row r="35" ht="34" customHeight="1">
      <x:c r="A35" s="48"/>
      <x:c r="B35" s="48"/>
      <x:c r="C35" s="48"/>
      <x:c r="D35" s="49"/>
      <x:c r="E35" s="49"/>
      <x:c r="F35" s="49"/>
      <x:c r="G35" s="49"/>
      <x:c r="H35" s="50" t="str">
        <x:f>IF(OR(A35="",COUNT(D35:G35)&lt;4,D35&lt;=0,MIN(E35:G35)&lt;0,E35&lt;&gt;INT(E35)),"",D35*E35+F35+G35)</x:f>
      </x:c>
      <x:c r="I35" s="51"/>
      <x:c r="J35" s="52" t="str">
        <x:f>IF(OR(NOT(ISNUMBER(H35)),NOT(ISNUMBER(I35)),I35&lt;0),"",H35*I35)</x:f>
      </x:c>
      <x:c r="K35" s="48"/>
      <x:c r="L35" s="48"/>
      <x:c r="M35" s="48"/>
    </x:row>
    <x:row r="36" ht="34" customHeight="1">
      <x:c r="A36" s="48"/>
      <x:c r="B36" s="48"/>
      <x:c r="C36" s="48"/>
      <x:c r="D36" s="49"/>
      <x:c r="E36" s="49"/>
      <x:c r="F36" s="49"/>
      <x:c r="G36" s="49"/>
      <x:c r="H36" s="50" t="str">
        <x:f>IF(OR(A36="",COUNT(D36:G36)&lt;4,D36&lt;=0,MIN(E36:G36)&lt;0,E36&lt;&gt;INT(E36)),"",D36*E36+F36+G36)</x:f>
      </x:c>
      <x:c r="I36" s="51"/>
      <x:c r="J36" s="52" t="str">
        <x:f>IF(OR(NOT(ISNUMBER(H36)),NOT(ISNUMBER(I36)),I36&lt;0),"",H36*I36)</x:f>
      </x:c>
      <x:c r="K36" s="48"/>
      <x:c r="L36" s="48"/>
      <x:c r="M36" s="48"/>
    </x:row>
    <x:row r="37" ht="34" customHeight="1">
      <x:c r="A37" s="48"/>
      <x:c r="B37" s="48"/>
      <x:c r="C37" s="48"/>
      <x:c r="D37" s="49"/>
      <x:c r="E37" s="49"/>
      <x:c r="F37" s="49"/>
      <x:c r="G37" s="49"/>
      <x:c r="H37" s="50" t="str">
        <x:f>IF(OR(A37="",COUNT(D37:G37)&lt;4,D37&lt;=0,MIN(E37:G37)&lt;0,E37&lt;&gt;INT(E37)),"",D37*E37+F37+G37)</x:f>
      </x:c>
      <x:c r="I37" s="51"/>
      <x:c r="J37" s="52" t="str">
        <x:f>IF(OR(NOT(ISNUMBER(H37)),NOT(ISNUMBER(I37)),I37&lt;0),"",H37*I37)</x:f>
      </x:c>
      <x:c r="K37" s="48"/>
      <x:c r="L37" s="48"/>
      <x:c r="M37" s="48"/>
    </x:row>
    <x:row r="38" ht="34" customHeight="1">
      <x:c r="A38" s="48"/>
      <x:c r="B38" s="48"/>
      <x:c r="C38" s="48"/>
      <x:c r="D38" s="49"/>
      <x:c r="E38" s="49"/>
      <x:c r="F38" s="49"/>
      <x:c r="G38" s="49"/>
      <x:c r="H38" s="50" t="str">
        <x:f>IF(OR(A38="",COUNT(D38:G38)&lt;4,D38&lt;=0,MIN(E38:G38)&lt;0,E38&lt;&gt;INT(E38)),"",D38*E38+F38+G38)</x:f>
      </x:c>
      <x:c r="I38" s="51"/>
      <x:c r="J38" s="52" t="str">
        <x:f>IF(OR(NOT(ISNUMBER(H38)),NOT(ISNUMBER(I38)),I38&lt;0),"",H38*I38)</x:f>
      </x:c>
      <x:c r="K38" s="48"/>
      <x:c r="L38" s="48"/>
      <x:c r="M38" s="48"/>
    </x:row>
    <x:row r="39" ht="34" customHeight="1">
      <x:c r="A39" s="48"/>
      <x:c r="B39" s="48"/>
      <x:c r="C39" s="48"/>
      <x:c r="D39" s="49"/>
      <x:c r="E39" s="49"/>
      <x:c r="F39" s="49"/>
      <x:c r="G39" s="49"/>
      <x:c r="H39" s="50" t="str">
        <x:f>IF(OR(A39="",COUNT(D39:G39)&lt;4,D39&lt;=0,MIN(E39:G39)&lt;0,E39&lt;&gt;INT(E39)),"",D39*E39+F39+G39)</x:f>
      </x:c>
      <x:c r="I39" s="51"/>
      <x:c r="J39" s="52" t="str">
        <x:f>IF(OR(NOT(ISNUMBER(H39)),NOT(ISNUMBER(I39)),I39&lt;0),"",H39*I39)</x:f>
      </x:c>
      <x:c r="K39" s="48"/>
      <x:c r="L39" s="48"/>
      <x:c r="M39" s="48"/>
    </x:row>
    <x:row r="40" ht="34" customHeight="1">
      <x:c r="A40" s="48"/>
      <x:c r="B40" s="48"/>
      <x:c r="C40" s="48"/>
      <x:c r="D40" s="49"/>
      <x:c r="E40" s="49"/>
      <x:c r="F40" s="49"/>
      <x:c r="G40" s="49"/>
      <x:c r="H40" s="50" t="str">
        <x:f>IF(OR(A40="",COUNT(D40:G40)&lt;4,D40&lt;=0,MIN(E40:G40)&lt;0,E40&lt;&gt;INT(E40)),"",D40*E40+F40+G40)</x:f>
      </x:c>
      <x:c r="I40" s="51"/>
      <x:c r="J40" s="52" t="str">
        <x:f>IF(OR(NOT(ISNUMBER(H40)),NOT(ISNUMBER(I40)),I40&lt;0),"",H40*I40)</x:f>
      </x:c>
      <x:c r="K40" s="48"/>
      <x:c r="L40" s="48"/>
      <x:c r="M40" s="48"/>
    </x:row>
    <x:row r="41" ht="34" customHeight="1">
      <x:c r="A41" s="48"/>
      <x:c r="B41" s="48"/>
      <x:c r="C41" s="48"/>
      <x:c r="D41" s="49"/>
      <x:c r="E41" s="49"/>
      <x:c r="F41" s="49"/>
      <x:c r="G41" s="49"/>
      <x:c r="H41" s="50" t="str">
        <x:f>IF(OR(A41="",COUNT(D41:G41)&lt;4,D41&lt;=0,MIN(E41:G41)&lt;0,E41&lt;&gt;INT(E41)),"",D41*E41+F41+G41)</x:f>
      </x:c>
      <x:c r="I41" s="51"/>
      <x:c r="J41" s="52" t="str">
        <x:f>IF(OR(NOT(ISNUMBER(H41)),NOT(ISNUMBER(I41)),I41&lt;0),"",H41*I41)</x:f>
      </x:c>
      <x:c r="K41" s="48"/>
      <x:c r="L41" s="48"/>
      <x:c r="M41" s="48"/>
    </x:row>
    <x:row r="42" ht="34" customHeight="1">
      <x:c r="A42" s="48"/>
      <x:c r="B42" s="48"/>
      <x:c r="C42" s="48"/>
      <x:c r="D42" s="49"/>
      <x:c r="E42" s="49"/>
      <x:c r="F42" s="49"/>
      <x:c r="G42" s="49"/>
      <x:c r="H42" s="50" t="str">
        <x:f>IF(OR(A42="",COUNT(D42:G42)&lt;4,D42&lt;=0,MIN(E42:G42)&lt;0,E42&lt;&gt;INT(E42)),"",D42*E42+F42+G42)</x:f>
      </x:c>
      <x:c r="I42" s="51"/>
      <x:c r="J42" s="52" t="str">
        <x:f>IF(OR(NOT(ISNUMBER(H42)),NOT(ISNUMBER(I42)),I42&lt;0),"",H42*I42)</x:f>
      </x:c>
      <x:c r="K42" s="48"/>
      <x:c r="L42" s="48"/>
      <x:c r="M42" s="48"/>
    </x:row>
    <x:row r="43" ht="34" customHeight="1">
      <x:c r="A43" s="48"/>
      <x:c r="B43" s="48"/>
      <x:c r="C43" s="48"/>
      <x:c r="D43" s="49"/>
      <x:c r="E43" s="49"/>
      <x:c r="F43" s="49"/>
      <x:c r="G43" s="49"/>
      <x:c r="H43" s="50" t="str">
        <x:f>IF(OR(A43="",COUNT(D43:G43)&lt;4,D43&lt;=0,MIN(E43:G43)&lt;0,E43&lt;&gt;INT(E43)),"",D43*E43+F43+G43)</x:f>
      </x:c>
      <x:c r="I43" s="51"/>
      <x:c r="J43" s="52" t="str">
        <x:f>IF(OR(NOT(ISNUMBER(H43)),NOT(ISNUMBER(I43)),I43&lt;0),"",H43*I43)</x:f>
      </x:c>
      <x:c r="K43" s="48"/>
      <x:c r="L43" s="48"/>
      <x:c r="M43" s="48"/>
    </x:row>
    <x:row r="44" ht="34" customHeight="1">
      <x:c r="A44" s="48"/>
      <x:c r="B44" s="48"/>
      <x:c r="C44" s="48"/>
      <x:c r="D44" s="49"/>
      <x:c r="E44" s="49"/>
      <x:c r="F44" s="49"/>
      <x:c r="G44" s="49"/>
      <x:c r="H44" s="50" t="str">
        <x:f>IF(OR(A44="",COUNT(D44:G44)&lt;4,D44&lt;=0,MIN(E44:G44)&lt;0,E44&lt;&gt;INT(E44)),"",D44*E44+F44+G44)</x:f>
      </x:c>
      <x:c r="I44" s="51"/>
      <x:c r="J44" s="52" t="str">
        <x:f>IF(OR(NOT(ISNUMBER(H44)),NOT(ISNUMBER(I44)),I44&lt;0),"",H44*I44)</x:f>
      </x:c>
      <x:c r="K44" s="48"/>
      <x:c r="L44" s="48"/>
      <x:c r="M44" s="48"/>
    </x:row>
    <x:row r="45" ht="34" customHeight="1">
      <x:c r="A45" s="48"/>
      <x:c r="B45" s="48"/>
      <x:c r="C45" s="48"/>
      <x:c r="D45" s="49"/>
      <x:c r="E45" s="49"/>
      <x:c r="F45" s="49"/>
      <x:c r="G45" s="49"/>
      <x:c r="H45" s="50" t="str">
        <x:f>IF(OR(A45="",COUNT(D45:G45)&lt;4,D45&lt;=0,MIN(E45:G45)&lt;0,E45&lt;&gt;INT(E45)),"",D45*E45+F45+G45)</x:f>
      </x:c>
      <x:c r="I45" s="51"/>
      <x:c r="J45" s="52" t="str">
        <x:f>IF(OR(NOT(ISNUMBER(H45)),NOT(ISNUMBER(I45)),I45&lt;0),"",H45*I45)</x:f>
      </x:c>
      <x:c r="K45" s="48"/>
      <x:c r="L45" s="48"/>
      <x:c r="M45" s="48"/>
    </x:row>
    <x:row r="46" ht="34" customHeight="1">
      <x:c r="A46" s="48"/>
      <x:c r="B46" s="48"/>
      <x:c r="C46" s="48"/>
      <x:c r="D46" s="49"/>
      <x:c r="E46" s="49"/>
      <x:c r="F46" s="49"/>
      <x:c r="G46" s="49"/>
      <x:c r="H46" s="50" t="str">
        <x:f>IF(OR(A46="",COUNT(D46:G46)&lt;4,D46&lt;=0,MIN(E46:G46)&lt;0,E46&lt;&gt;INT(E46)),"",D46*E46+F46+G46)</x:f>
      </x:c>
      <x:c r="I46" s="51"/>
      <x:c r="J46" s="52" t="str">
        <x:f>IF(OR(NOT(ISNUMBER(H46)),NOT(ISNUMBER(I46)),I46&lt;0),"",H46*I46)</x:f>
      </x:c>
      <x:c r="K46" s="48"/>
      <x:c r="L46" s="48"/>
      <x:c r="M46" s="48"/>
    </x:row>
    <x:row r="47" ht="34" customHeight="1">
      <x:c r="A47" s="48"/>
      <x:c r="B47" s="48"/>
      <x:c r="C47" s="48"/>
      <x:c r="D47" s="49"/>
      <x:c r="E47" s="49"/>
      <x:c r="F47" s="49"/>
      <x:c r="G47" s="49"/>
      <x:c r="H47" s="50" t="str">
        <x:f>IF(OR(A47="",COUNT(D47:G47)&lt;4,D47&lt;=0,MIN(E47:G47)&lt;0,E47&lt;&gt;INT(E47)),"",D47*E47+F47+G47)</x:f>
      </x:c>
      <x:c r="I47" s="51"/>
      <x:c r="J47" s="52" t="str">
        <x:f>IF(OR(NOT(ISNUMBER(H47)),NOT(ISNUMBER(I47)),I47&lt;0),"",H47*I47)</x:f>
      </x:c>
      <x:c r="K47" s="48"/>
      <x:c r="L47" s="48"/>
      <x:c r="M47" s="48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</x:sheetData>
  <x:mergeCells>
    <x:mergeCell ref="A1:M1"/>
    <x:mergeCell ref="A2:M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26" hidden="0" customWidth="1"/>
    <x:col min="17" max="17" width="35" hidden="0" customWidth="1"/>
  </x:cols>
  <x:sheetData>
    <x:row r="1" ht="38" customHeight="1">
      <x:c r="A1" s="5" t="str">
        <x:v>PUB STOCKTAKE  /  RECONCILIATION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6" customHeight="1">
      <x:c r="A2" s="9" t="str">
        <x:v>All quantities use the base unit shown • Enter explicit zeroes • Physical counts link to the same row in Count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40" customHeight="1">
      <x:c r="A7" s="27" t="str">
        <x:v>Product</x:v>
      </x:c>
      <x:c r="B7" s="27" t="str">
        <x:v>Base unit</x:v>
      </x:c>
      <x:c r="C7" s="27" t="str">
        <x:v>Opening</x:v>
      </x:c>
      <x:c r="D7" s="27" t="str">
        <x:v>Received</x:v>
      </x:c>
      <x:c r="E7" s="27" t="str">
        <x:v>Transfer in</x:v>
      </x:c>
      <x:c r="F7" s="27" t="str">
        <x:v>Transfer out</x:v>
      </x:c>
      <x:c r="G7" s="27" t="str">
        <x:v>Sales usage</x:v>
      </x:c>
      <x:c r="H7" s="27" t="str">
        <x:v>Other usage</x:v>
      </x:c>
      <x:c r="I7" s="27" t="str">
        <x:v>Waste</x:v>
      </x:c>
      <x:c r="J7" s="27" t="str">
        <x:v>Supplier returns</x:v>
      </x:c>
      <x:c r="K7" s="27" t="str">
        <x:v>Expected closing</x:v>
      </x:c>
      <x:c r="L7" s="27" t="str">
        <x:v>Physical count</x:v>
      </x:c>
      <x:c r="M7" s="27" t="str">
        <x:v>Qty variance</x:v>
      </x:c>
      <x:c r="N7" s="27" t="str">
        <x:v>Unit cost €</x:v>
      </x:c>
      <x:c r="O7" s="27" t="str">
        <x:v>Variance value €</x:v>
      </x:c>
      <x:c r="P7" s="27" t="str">
        <x:v>Status</x:v>
      </x:c>
      <x:c r="Q7" s="27" t="str">
        <x:v>Investigation / evidence</x:v>
      </x:c>
    </x:row>
    <x:row r="8" ht="32" customHeight="1">
      <x:c r="A8" s="16" t="str">
        <x:f>IF(Count!A8="","",Count!A8)</x:f>
        <x:v>Mixer 200 ml</x:v>
      </x:c>
      <x:c r="B8" s="16" t="str">
        <x:f>IF(A8="","",Count!C8)</x:f>
        <x:v>bottle</x:v>
      </x:c>
      <x:c r="C8" s="49" t="n">
        <x:v>60</x:v>
      </x:c>
      <x:c r="D8" s="49" t="n">
        <x:v>48</x:v>
      </x:c>
      <x:c r="E8" s="49" t="n">
        <x:v>12</x:v>
      </x:c>
      <x:c r="F8" s="49" t="n">
        <x:v>6</x:v>
      </x:c>
      <x:c r="G8" s="49" t="n">
        <x:v>66</x:v>
      </x:c>
      <x:c r="H8" s="49" t="n">
        <x:v>2</x:v>
      </x:c>
      <x:c r="I8" s="49" t="n">
        <x:v>2</x:v>
      </x:c>
      <x:c r="J8" s="49" t="n">
        <x:v>0</x:v>
      </x:c>
      <x:c r="K8" s="64" t="n">
        <x:f>IF(OR(A8="",COUNT(C8:J8)&lt;8,MIN(C8:J8)&lt;0),"",C8+D8+E8-F8-G8-H8-I8-J8)</x:f>
        <x:v>44</x:v>
      </x:c>
      <x:c r="L8" s="64" t="n">
        <x:f>IF(ISNUMBER(Count!H8),Count!H8,"")</x:f>
        <x:v>34</x:v>
      </x:c>
      <x:c r="M8" s="64" t="n">
        <x:f>IF(AND(ISNUMBER(K8),ISNUMBER(L8)),L8-K8,"")</x:f>
        <x:v>-10</x:v>
      </x:c>
      <x:c r="N8" s="65" t="n">
        <x:f>IF(AND(A8&lt;&gt;"",ISNUMBER(Count!I8)),Count!I8,"")</x:f>
        <x:v>0.8</x:v>
      </x:c>
      <x:c r="O8" s="65" t="n">
        <x:f>IF(AND(ISNUMBER(M8),ISNUMBER(N8)),M8*N8,"")</x:f>
        <x:v>-8</x:v>
      </x:c>
      <x:c r="P8" s="66" t="str">
        <x:f>IF(A8="","",IF(OR(NOT(ISNUMBER(K8)),NOT(ISNUMBER(L8))),"Incomplete",IF(K8&lt;0,"Review negative expected",IF(ABS(M8)&lt;0.000001,"Matches","Recount / investigate"))))</x:f>
        <x:v>Recount / investigate</x:v>
      </x:c>
      <x:c r="Q8" s="48"/>
    </x:row>
    <x:row r="9" ht="32" customHeight="1">
      <x:c r="A9" s="16" t="str">
        <x:f>IF(Count!A9="","",Count!A9)</x:f>
        <x:v>House gin 700 ml</x:v>
      </x:c>
      <x:c r="B9" s="16" t="str">
        <x:f>IF(A9="","",Count!C9)</x:f>
        <x:v>bottle</x:v>
      </x:c>
      <x:c r="C9" s="49" t="n">
        <x:v>6</x:v>
      </x:c>
      <x:c r="D9" s="49" t="n">
        <x:v>0</x:v>
      </x:c>
      <x:c r="E9" s="49" t="n">
        <x:v>0</x:v>
      </x:c>
      <x:c r="F9" s="49" t="n">
        <x:v>0</x:v>
      </x:c>
      <x:c r="G9" s="49" t="n">
        <x:v>3.5</x:v>
      </x:c>
      <x:c r="H9" s="49" t="n">
        <x:v>0</x:v>
      </x:c>
      <x:c r="I9" s="49" t="n">
        <x:v>0</x:v>
      </x:c>
      <x:c r="J9" s="49" t="n">
        <x:v>0</x:v>
      </x:c>
      <x:c r="K9" s="64" t="n">
        <x:f>IF(OR(A9="",COUNT(C9:J9)&lt;8,MIN(C9:J9)&lt;0),"",C9+D9+E9-F9-G9-H9-I9-J9)</x:f>
        <x:v>2.5</x:v>
      </x:c>
      <x:c r="L9" s="64" t="n">
        <x:f>IF(ISNUMBER(Count!H9),Count!H9,"")</x:f>
        <x:v>2.5</x:v>
      </x:c>
      <x:c r="M9" s="64" t="n">
        <x:f>IF(AND(ISNUMBER(K9),ISNUMBER(L9)),L9-K9,"")</x:f>
        <x:v>0</x:v>
      </x:c>
      <x:c r="N9" s="65" t="n">
        <x:f>IF(AND(A9&lt;&gt;"",ISNUMBER(Count!I9)),Count!I9,"")</x:f>
        <x:v>22</x:v>
      </x:c>
      <x:c r="O9" s="65" t="n">
        <x:f>IF(AND(ISNUMBER(M9),ISNUMBER(N9)),M9*N9,"")</x:f>
        <x:v>0</x:v>
      </x:c>
      <x:c r="P9" s="66" t="str">
        <x:f>IF(A9="","",IF(OR(NOT(ISNUMBER(K9)),NOT(ISNUMBER(L9))),"Incomplete",IF(K9&lt;0,"Review negative expected",IF(ABS(M9)&lt;0.000001,"Matches","Recount / investigate"))))</x:f>
        <x:v>Matches</x:v>
      </x:c>
      <x:c r="Q9" s="48"/>
    </x:row>
    <x:row r="10" ht="32" customHeight="1">
      <x:c r="A10" s="16" t="str">
        <x:f>IF(Count!A10="","",Count!A10)</x:f>
        <x:v>House wine 750 ml</x:v>
      </x:c>
      <x:c r="B10" s="16" t="str">
        <x:f>IF(A10="","",Count!C10)</x:f>
        <x:v>bottle</x:v>
      </x:c>
      <x:c r="C10" s="49" t="n">
        <x:v>18</x:v>
      </x:c>
      <x:c r="D10" s="49" t="n">
        <x:v>6</x:v>
      </x:c>
      <x:c r="E10" s="49" t="n">
        <x:v>0</x:v>
      </x:c>
      <x:c r="F10" s="49" t="n">
        <x:v>0</x:v>
      </x:c>
      <x:c r="G10" s="49" t="n">
        <x:v>13</x:v>
      </x:c>
      <x:c r="H10" s="49" t="n">
        <x:v>0</x:v>
      </x:c>
      <x:c r="I10" s="49" t="n">
        <x:v>0.5</x:v>
      </x:c>
      <x:c r="J10" s="49" t="n">
        <x:v>0</x:v>
      </x:c>
      <x:c r="K10" s="64" t="n">
        <x:f>IF(OR(A10="",COUNT(C10:J10)&lt;8,MIN(C10:J10)&lt;0),"",C10+D10+E10-F10-G10-H10-I10-J10)</x:f>
        <x:v>10.5</x:v>
      </x:c>
      <x:c r="L10" s="64" t="n">
        <x:f>IF(ISNUMBER(Count!H10),Count!H10,"")</x:f>
        <x:v>10.5</x:v>
      </x:c>
      <x:c r="M10" s="64" t="n">
        <x:f>IF(AND(ISNUMBER(K10),ISNUMBER(L10)),L10-K10,"")</x:f>
        <x:v>0</x:v>
      </x:c>
      <x:c r="N10" s="65" t="n">
        <x:f>IF(AND(A10&lt;&gt;"",ISNUMBER(Count!I10)),Count!I10,"")</x:f>
        <x:v>9.5</x:v>
      </x:c>
      <x:c r="O10" s="65" t="n">
        <x:f>IF(AND(ISNUMBER(M10),ISNUMBER(N10)),M10*N10,"")</x:f>
        <x:v>0</x:v>
      </x:c>
      <x:c r="P10" s="66" t="str">
        <x:f>IF(A10="","",IF(OR(NOT(ISNUMBER(K10)),NOT(ISNUMBER(L10))),"Incomplete",IF(K10&lt;0,"Review negative expected",IF(ABS(M10)&lt;0.000001,"Matches","Recount / investigate"))))</x:f>
        <x:v>Matches</x:v>
      </x:c>
      <x:c r="Q10" s="48"/>
    </x:row>
    <x:row r="11" ht="32" customHeight="1">
      <x:c r="A11" s="16" t="str">
        <x:f>IF(Count!A11="","",Count!A11)</x:f>
        <x:v>Draught beer</x:v>
      </x:c>
      <x:c r="B11" s="16" t="str">
        <x:f>IF(A11="","",Count!C11)</x:f>
        <x:v>litre</x:v>
      </x:c>
      <x:c r="C11" s="49" t="n">
        <x:v>100</x:v>
      </x:c>
      <x:c r="D11" s="49" t="n">
        <x:v>50</x:v>
      </x:c>
      <x:c r="E11" s="49" t="n">
        <x:v>0</x:v>
      </x:c>
      <x:c r="F11" s="49" t="n">
        <x:v>0</x:v>
      </x:c>
      <x:c r="G11" s="49" t="n">
        <x:v>84</x:v>
      </x:c>
      <x:c r="H11" s="49" t="n">
        <x:v>0</x:v>
      </x:c>
      <x:c r="I11" s="49" t="n">
        <x:v>4</x:v>
      </x:c>
      <x:c r="J11" s="49" t="n">
        <x:v>0</x:v>
      </x:c>
      <x:c r="K11" s="64" t="n">
        <x:f>IF(OR(A11="",COUNT(C11:J11)&lt;8,MIN(C11:J11)&lt;0),"",C11+D11+E11-F11-G11-H11-I11-J11)</x:f>
        <x:v>62</x:v>
      </x:c>
      <x:c r="L11" s="64" t="n">
        <x:f>IF(ISNUMBER(Count!H11),Count!H11,"")</x:f>
        <x:v>62</x:v>
      </x:c>
      <x:c r="M11" s="64" t="n">
        <x:f>IF(AND(ISNUMBER(K11),ISNUMBER(L11)),L11-K11,"")</x:f>
        <x:v>0</x:v>
      </x:c>
      <x:c r="N11" s="65" t="n">
        <x:f>IF(AND(A11&lt;&gt;"",ISNUMBER(Count!I11)),Count!I11,"")</x:f>
        <x:v>3.8</x:v>
      </x:c>
      <x:c r="O11" s="65" t="n">
        <x:f>IF(AND(ISNUMBER(M11),ISNUMBER(N11)),M11*N11,"")</x:f>
        <x:v>0</x:v>
      </x:c>
      <x:c r="P11" s="66" t="str">
        <x:f>IF(A11="","",IF(OR(NOT(ISNUMBER(K11)),NOT(ISNUMBER(L11))),"Incomplete",IF(K11&lt;0,"Review negative expected",IF(ABS(M11)&lt;0.000001,"Matches","Recount / investigate"))))</x:f>
        <x:v>Matches</x:v>
      </x:c>
      <x:c r="Q11" s="48"/>
    </x:row>
    <x:row r="12" ht="32" customHeight="1">
      <x:c r="A12" s="16" t="str">
        <x:f>IF(Count!A12="","",Count!A12)</x:f>
      </x:c>
      <x:c r="B12" s="16" t="str">
        <x:f>IF(A12="","",Count!C12)</x:f>
      </x:c>
      <x:c r="C12" s="49"/>
      <x:c r="D12" s="49"/>
      <x:c r="E12" s="49"/>
      <x:c r="F12" s="49"/>
      <x:c r="G12" s="49"/>
      <x:c r="H12" s="49"/>
      <x:c r="I12" s="49"/>
      <x:c r="J12" s="49"/>
      <x:c r="K12" s="64" t="str">
        <x:f>IF(OR(A12="",COUNT(C12:J12)&lt;8,MIN(C12:J12)&lt;0),"",C12+D12+E12-F12-G12-H12-I12-J12)</x:f>
      </x:c>
      <x:c r="L12" s="64" t="str">
        <x:f>IF(ISNUMBER(Count!H12),Count!H12,"")</x:f>
      </x:c>
      <x:c r="M12" s="64" t="str">
        <x:f>IF(AND(ISNUMBER(K12),ISNUMBER(L12)),L12-K12,"")</x:f>
      </x:c>
      <x:c r="N12" s="65" t="str">
        <x:f>IF(AND(A12&lt;&gt;"",ISNUMBER(Count!I12)),Count!I12,"")</x:f>
      </x:c>
      <x:c r="O12" s="65" t="str">
        <x:f>IF(AND(ISNUMBER(M12),ISNUMBER(N12)),M12*N12,"")</x:f>
      </x:c>
      <x:c r="P12" s="66" t="str">
        <x:f>IF(A12="","",IF(OR(NOT(ISNUMBER(K12)),NOT(ISNUMBER(L12))),"Incomplete",IF(K12&lt;0,"Review negative expected",IF(ABS(M12)&lt;0.000001,"Matches","Recount / investigate"))))</x:f>
      </x:c>
      <x:c r="Q12" s="48"/>
    </x:row>
    <x:row r="13" ht="32" customHeight="1">
      <x:c r="A13" s="16" t="str">
        <x:f>IF(Count!A13="","",Count!A13)</x:f>
      </x:c>
      <x:c r="B13" s="16" t="str">
        <x:f>IF(A13="","",Count!C13)</x:f>
      </x:c>
      <x:c r="C13" s="49"/>
      <x:c r="D13" s="49"/>
      <x:c r="E13" s="49"/>
      <x:c r="F13" s="49"/>
      <x:c r="G13" s="49"/>
      <x:c r="H13" s="49"/>
      <x:c r="I13" s="49"/>
      <x:c r="J13" s="49"/>
      <x:c r="K13" s="64" t="str">
        <x:f>IF(OR(A13="",COUNT(C13:J13)&lt;8,MIN(C13:J13)&lt;0),"",C13+D13+E13-F13-G13-H13-I13-J13)</x:f>
      </x:c>
      <x:c r="L13" s="64" t="str">
        <x:f>IF(ISNUMBER(Count!H13),Count!H13,"")</x:f>
      </x:c>
      <x:c r="M13" s="64" t="str">
        <x:f>IF(AND(ISNUMBER(K13),ISNUMBER(L13)),L13-K13,"")</x:f>
      </x:c>
      <x:c r="N13" s="65" t="str">
        <x:f>IF(AND(A13&lt;&gt;"",ISNUMBER(Count!I13)),Count!I13,"")</x:f>
      </x:c>
      <x:c r="O13" s="65" t="str">
        <x:f>IF(AND(ISNUMBER(M13),ISNUMBER(N13)),M13*N13,"")</x:f>
      </x:c>
      <x:c r="P13" s="66" t="str">
        <x:f>IF(A13="","",IF(OR(NOT(ISNUMBER(K13)),NOT(ISNUMBER(L13))),"Incomplete",IF(K13&lt;0,"Review negative expected",IF(ABS(M13)&lt;0.000001,"Matches","Recount / investigate"))))</x:f>
      </x:c>
      <x:c r="Q13" s="48"/>
    </x:row>
    <x:row r="14" ht="32" customHeight="1">
      <x:c r="A14" s="16" t="str">
        <x:f>IF(Count!A14="","",Count!A14)</x:f>
      </x:c>
      <x:c r="B14" s="16" t="str">
        <x:f>IF(A14="","",Count!C14)</x:f>
      </x:c>
      <x:c r="C14" s="49"/>
      <x:c r="D14" s="49"/>
      <x:c r="E14" s="49"/>
      <x:c r="F14" s="49"/>
      <x:c r="G14" s="49"/>
      <x:c r="H14" s="49"/>
      <x:c r="I14" s="49"/>
      <x:c r="J14" s="49"/>
      <x:c r="K14" s="64" t="str">
        <x:f>IF(OR(A14="",COUNT(C14:J14)&lt;8,MIN(C14:J14)&lt;0),"",C14+D14+E14-F14-G14-H14-I14-J14)</x:f>
      </x:c>
      <x:c r="L14" s="64" t="str">
        <x:f>IF(ISNUMBER(Count!H14),Count!H14,"")</x:f>
      </x:c>
      <x:c r="M14" s="64" t="str">
        <x:f>IF(AND(ISNUMBER(K14),ISNUMBER(L14)),L14-K14,"")</x:f>
      </x:c>
      <x:c r="N14" s="65" t="str">
        <x:f>IF(AND(A14&lt;&gt;"",ISNUMBER(Count!I14)),Count!I14,"")</x:f>
      </x:c>
      <x:c r="O14" s="65" t="str">
        <x:f>IF(AND(ISNUMBER(M14),ISNUMBER(N14)),M14*N14,"")</x:f>
      </x:c>
      <x:c r="P14" s="66" t="str">
        <x:f>IF(A14="","",IF(OR(NOT(ISNUMBER(K14)),NOT(ISNUMBER(L14))),"Incomplete",IF(K14&lt;0,"Review negative expected",IF(ABS(M14)&lt;0.000001,"Matches","Recount / investigate"))))</x:f>
      </x:c>
      <x:c r="Q14" s="48"/>
    </x:row>
    <x:row r="15" ht="32" customHeight="1">
      <x:c r="A15" s="16" t="str">
        <x:f>IF(Count!A15="","",Count!A15)</x:f>
      </x:c>
      <x:c r="B15" s="16" t="str">
        <x:f>IF(A15="","",Count!C15)</x:f>
      </x:c>
      <x:c r="C15" s="49"/>
      <x:c r="D15" s="49"/>
      <x:c r="E15" s="49"/>
      <x:c r="F15" s="49"/>
      <x:c r="G15" s="49"/>
      <x:c r="H15" s="49"/>
      <x:c r="I15" s="49"/>
      <x:c r="J15" s="49"/>
      <x:c r="K15" s="64" t="str">
        <x:f>IF(OR(A15="",COUNT(C15:J15)&lt;8,MIN(C15:J15)&lt;0),"",C15+D15+E15-F15-G15-H15-I15-J15)</x:f>
      </x:c>
      <x:c r="L15" s="64" t="str">
        <x:f>IF(ISNUMBER(Count!H15),Count!H15,"")</x:f>
      </x:c>
      <x:c r="M15" s="64" t="str">
        <x:f>IF(AND(ISNUMBER(K15),ISNUMBER(L15)),L15-K15,"")</x:f>
      </x:c>
      <x:c r="N15" s="65" t="str">
        <x:f>IF(AND(A15&lt;&gt;"",ISNUMBER(Count!I15)),Count!I15,"")</x:f>
      </x:c>
      <x:c r="O15" s="65" t="str">
        <x:f>IF(AND(ISNUMBER(M15),ISNUMBER(N15)),M15*N15,"")</x:f>
      </x:c>
      <x:c r="P15" s="66" t="str">
        <x:f>IF(A15="","",IF(OR(NOT(ISNUMBER(K15)),NOT(ISNUMBER(L15))),"Incomplete",IF(K15&lt;0,"Review negative expected",IF(ABS(M15)&lt;0.000001,"Matches","Recount / investigate"))))</x:f>
      </x:c>
      <x:c r="Q15" s="48"/>
    </x:row>
    <x:row r="16" ht="32" customHeight="1">
      <x:c r="A16" s="16" t="str">
        <x:f>IF(Count!A16="","",Count!A16)</x:f>
      </x:c>
      <x:c r="B16" s="16" t="str">
        <x:f>IF(A16="","",Count!C16)</x:f>
      </x:c>
      <x:c r="C16" s="49"/>
      <x:c r="D16" s="49"/>
      <x:c r="E16" s="49"/>
      <x:c r="F16" s="49"/>
      <x:c r="G16" s="49"/>
      <x:c r="H16" s="49"/>
      <x:c r="I16" s="49"/>
      <x:c r="J16" s="49"/>
      <x:c r="K16" s="64" t="str">
        <x:f>IF(OR(A16="",COUNT(C16:J16)&lt;8,MIN(C16:J16)&lt;0),"",C16+D16+E16-F16-G16-H16-I16-J16)</x:f>
      </x:c>
      <x:c r="L16" s="64" t="str">
        <x:f>IF(ISNUMBER(Count!H16),Count!H16,"")</x:f>
      </x:c>
      <x:c r="M16" s="64" t="str">
        <x:f>IF(AND(ISNUMBER(K16),ISNUMBER(L16)),L16-K16,"")</x:f>
      </x:c>
      <x:c r="N16" s="65" t="str">
        <x:f>IF(AND(A16&lt;&gt;"",ISNUMBER(Count!I16)),Count!I16,"")</x:f>
      </x:c>
      <x:c r="O16" s="65" t="str">
        <x:f>IF(AND(ISNUMBER(M16),ISNUMBER(N16)),M16*N16,"")</x:f>
      </x:c>
      <x:c r="P16" s="66" t="str">
        <x:f>IF(A16="","",IF(OR(NOT(ISNUMBER(K16)),NOT(ISNUMBER(L16))),"Incomplete",IF(K16&lt;0,"Review negative expected",IF(ABS(M16)&lt;0.000001,"Matches","Recount / investigate"))))</x:f>
      </x:c>
      <x:c r="Q16" s="48"/>
    </x:row>
    <x:row r="17" ht="32" customHeight="1">
      <x:c r="A17" s="16" t="str">
        <x:f>IF(Count!A17="","",Count!A17)</x:f>
      </x:c>
      <x:c r="B17" s="16" t="str">
        <x:f>IF(A17="","",Count!C17)</x:f>
      </x:c>
      <x:c r="C17" s="49"/>
      <x:c r="D17" s="49"/>
      <x:c r="E17" s="49"/>
      <x:c r="F17" s="49"/>
      <x:c r="G17" s="49"/>
      <x:c r="H17" s="49"/>
      <x:c r="I17" s="49"/>
      <x:c r="J17" s="49"/>
      <x:c r="K17" s="64" t="str">
        <x:f>IF(OR(A17="",COUNT(C17:J17)&lt;8,MIN(C17:J17)&lt;0),"",C17+D17+E17-F17-G17-H17-I17-J17)</x:f>
      </x:c>
      <x:c r="L17" s="64" t="str">
        <x:f>IF(ISNUMBER(Count!H17),Count!H17,"")</x:f>
      </x:c>
      <x:c r="M17" s="64" t="str">
        <x:f>IF(AND(ISNUMBER(K17),ISNUMBER(L17)),L17-K17,"")</x:f>
      </x:c>
      <x:c r="N17" s="65" t="str">
        <x:f>IF(AND(A17&lt;&gt;"",ISNUMBER(Count!I17)),Count!I17,"")</x:f>
      </x:c>
      <x:c r="O17" s="65" t="str">
        <x:f>IF(AND(ISNUMBER(M17),ISNUMBER(N17)),M17*N17,"")</x:f>
      </x:c>
      <x:c r="P17" s="66" t="str">
        <x:f>IF(A17="","",IF(OR(NOT(ISNUMBER(K17)),NOT(ISNUMBER(L17))),"Incomplete",IF(K17&lt;0,"Review negative expected",IF(ABS(M17)&lt;0.000001,"Matches","Recount / investigate"))))</x:f>
      </x:c>
      <x:c r="Q17" s="48"/>
    </x:row>
    <x:row r="18" ht="32" customHeight="1">
      <x:c r="A18" s="16" t="str">
        <x:f>IF(Count!A18="","",Count!A18)</x:f>
      </x:c>
      <x:c r="B18" s="16" t="str">
        <x:f>IF(A18="","",Count!C18)</x:f>
      </x:c>
      <x:c r="C18" s="49"/>
      <x:c r="D18" s="49"/>
      <x:c r="E18" s="49"/>
      <x:c r="F18" s="49"/>
      <x:c r="G18" s="49"/>
      <x:c r="H18" s="49"/>
      <x:c r="I18" s="49"/>
      <x:c r="J18" s="49"/>
      <x:c r="K18" s="64" t="str">
        <x:f>IF(OR(A18="",COUNT(C18:J18)&lt;8,MIN(C18:J18)&lt;0),"",C18+D18+E18-F18-G18-H18-I18-J18)</x:f>
      </x:c>
      <x:c r="L18" s="64" t="str">
        <x:f>IF(ISNUMBER(Count!H18),Count!H18,"")</x:f>
      </x:c>
      <x:c r="M18" s="64" t="str">
        <x:f>IF(AND(ISNUMBER(K18),ISNUMBER(L18)),L18-K18,"")</x:f>
      </x:c>
      <x:c r="N18" s="65" t="str">
        <x:f>IF(AND(A18&lt;&gt;"",ISNUMBER(Count!I18)),Count!I18,"")</x:f>
      </x:c>
      <x:c r="O18" s="65" t="str">
        <x:f>IF(AND(ISNUMBER(M18),ISNUMBER(N18)),M18*N18,"")</x:f>
      </x:c>
      <x:c r="P18" s="66" t="str">
        <x:f>IF(A18="","",IF(OR(NOT(ISNUMBER(K18)),NOT(ISNUMBER(L18))),"Incomplete",IF(K18&lt;0,"Review negative expected",IF(ABS(M18)&lt;0.000001,"Matches","Recount / investigate"))))</x:f>
      </x:c>
      <x:c r="Q18" s="48"/>
    </x:row>
    <x:row r="19" ht="32" customHeight="1">
      <x:c r="A19" s="16" t="str">
        <x:f>IF(Count!A19="","",Count!A19)</x:f>
      </x:c>
      <x:c r="B19" s="16" t="str">
        <x:f>IF(A19="","",Count!C19)</x:f>
      </x:c>
      <x:c r="C19" s="49"/>
      <x:c r="D19" s="49"/>
      <x:c r="E19" s="49"/>
      <x:c r="F19" s="49"/>
      <x:c r="G19" s="49"/>
      <x:c r="H19" s="49"/>
      <x:c r="I19" s="49"/>
      <x:c r="J19" s="49"/>
      <x:c r="K19" s="64" t="str">
        <x:f>IF(OR(A19="",COUNT(C19:J19)&lt;8,MIN(C19:J19)&lt;0),"",C19+D19+E19-F19-G19-H19-I19-J19)</x:f>
      </x:c>
      <x:c r="L19" s="64" t="str">
        <x:f>IF(ISNUMBER(Count!H19),Count!H19,"")</x:f>
      </x:c>
      <x:c r="M19" s="64" t="str">
        <x:f>IF(AND(ISNUMBER(K19),ISNUMBER(L19)),L19-K19,"")</x:f>
      </x:c>
      <x:c r="N19" s="65" t="str">
        <x:f>IF(AND(A19&lt;&gt;"",ISNUMBER(Count!I19)),Count!I19,"")</x:f>
      </x:c>
      <x:c r="O19" s="65" t="str">
        <x:f>IF(AND(ISNUMBER(M19),ISNUMBER(N19)),M19*N19,"")</x:f>
      </x:c>
      <x:c r="P19" s="66" t="str">
        <x:f>IF(A19="","",IF(OR(NOT(ISNUMBER(K19)),NOT(ISNUMBER(L19))),"Incomplete",IF(K19&lt;0,"Review negative expected",IF(ABS(M19)&lt;0.000001,"Matches","Recount / investigate"))))</x:f>
      </x:c>
      <x:c r="Q19" s="48"/>
    </x:row>
    <x:row r="20" ht="32" customHeight="1">
      <x:c r="A20" s="16" t="str">
        <x:f>IF(Count!A20="","",Count!A20)</x:f>
      </x:c>
      <x:c r="B20" s="16" t="str">
        <x:f>IF(A20="","",Count!C20)</x:f>
      </x:c>
      <x:c r="C20" s="49"/>
      <x:c r="D20" s="49"/>
      <x:c r="E20" s="49"/>
      <x:c r="F20" s="49"/>
      <x:c r="G20" s="49"/>
      <x:c r="H20" s="49"/>
      <x:c r="I20" s="49"/>
      <x:c r="J20" s="49"/>
      <x:c r="K20" s="64" t="str">
        <x:f>IF(OR(A20="",COUNT(C20:J20)&lt;8,MIN(C20:J20)&lt;0),"",C20+D20+E20-F20-G20-H20-I20-J20)</x:f>
      </x:c>
      <x:c r="L20" s="64" t="str">
        <x:f>IF(ISNUMBER(Count!H20),Count!H20,"")</x:f>
      </x:c>
      <x:c r="M20" s="64" t="str">
        <x:f>IF(AND(ISNUMBER(K20),ISNUMBER(L20)),L20-K20,"")</x:f>
      </x:c>
      <x:c r="N20" s="65" t="str">
        <x:f>IF(AND(A20&lt;&gt;"",ISNUMBER(Count!I20)),Count!I20,"")</x:f>
      </x:c>
      <x:c r="O20" s="65" t="str">
        <x:f>IF(AND(ISNUMBER(M20),ISNUMBER(N20)),M20*N20,"")</x:f>
      </x:c>
      <x:c r="P20" s="66" t="str">
        <x:f>IF(A20="","",IF(OR(NOT(ISNUMBER(K20)),NOT(ISNUMBER(L20))),"Incomplete",IF(K20&lt;0,"Review negative expected",IF(ABS(M20)&lt;0.000001,"Matches","Recount / investigate"))))</x:f>
      </x:c>
      <x:c r="Q20" s="48"/>
    </x:row>
    <x:row r="21" ht="32" customHeight="1">
      <x:c r="A21" s="16" t="str">
        <x:f>IF(Count!A21="","",Count!A21)</x:f>
      </x:c>
      <x:c r="B21" s="16" t="str">
        <x:f>IF(A21="","",Count!C21)</x:f>
      </x:c>
      <x:c r="C21" s="49"/>
      <x:c r="D21" s="49"/>
      <x:c r="E21" s="49"/>
      <x:c r="F21" s="49"/>
      <x:c r="G21" s="49"/>
      <x:c r="H21" s="49"/>
      <x:c r="I21" s="49"/>
      <x:c r="J21" s="49"/>
      <x:c r="K21" s="64" t="str">
        <x:f>IF(OR(A21="",COUNT(C21:J21)&lt;8,MIN(C21:J21)&lt;0),"",C21+D21+E21-F21-G21-H21-I21-J21)</x:f>
      </x:c>
      <x:c r="L21" s="64" t="str">
        <x:f>IF(ISNUMBER(Count!H21),Count!H21,"")</x:f>
      </x:c>
      <x:c r="M21" s="64" t="str">
        <x:f>IF(AND(ISNUMBER(K21),ISNUMBER(L21)),L21-K21,"")</x:f>
      </x:c>
      <x:c r="N21" s="65" t="str">
        <x:f>IF(AND(A21&lt;&gt;"",ISNUMBER(Count!I21)),Count!I21,"")</x:f>
      </x:c>
      <x:c r="O21" s="65" t="str">
        <x:f>IF(AND(ISNUMBER(M21),ISNUMBER(N21)),M21*N21,"")</x:f>
      </x:c>
      <x:c r="P21" s="66" t="str">
        <x:f>IF(A21="","",IF(OR(NOT(ISNUMBER(K21)),NOT(ISNUMBER(L21))),"Incomplete",IF(K21&lt;0,"Review negative expected",IF(ABS(M21)&lt;0.000001,"Matches","Recount / investigate"))))</x:f>
      </x:c>
      <x:c r="Q21" s="48"/>
    </x:row>
    <x:row r="22" ht="32" customHeight="1">
      <x:c r="A22" s="16" t="str">
        <x:f>IF(Count!A22="","",Count!A22)</x:f>
      </x:c>
      <x:c r="B22" s="16" t="str">
        <x:f>IF(A22="","",Count!C22)</x:f>
      </x:c>
      <x:c r="C22" s="49"/>
      <x:c r="D22" s="49"/>
      <x:c r="E22" s="49"/>
      <x:c r="F22" s="49"/>
      <x:c r="G22" s="49"/>
      <x:c r="H22" s="49"/>
      <x:c r="I22" s="49"/>
      <x:c r="J22" s="49"/>
      <x:c r="K22" s="64" t="str">
        <x:f>IF(OR(A22="",COUNT(C22:J22)&lt;8,MIN(C22:J22)&lt;0),"",C22+D22+E22-F22-G22-H22-I22-J22)</x:f>
      </x:c>
      <x:c r="L22" s="64" t="str">
        <x:f>IF(ISNUMBER(Count!H22),Count!H22,"")</x:f>
      </x:c>
      <x:c r="M22" s="64" t="str">
        <x:f>IF(AND(ISNUMBER(K22),ISNUMBER(L22)),L22-K22,"")</x:f>
      </x:c>
      <x:c r="N22" s="65" t="str">
        <x:f>IF(AND(A22&lt;&gt;"",ISNUMBER(Count!I22)),Count!I22,"")</x:f>
      </x:c>
      <x:c r="O22" s="65" t="str">
        <x:f>IF(AND(ISNUMBER(M22),ISNUMBER(N22)),M22*N22,"")</x:f>
      </x:c>
      <x:c r="P22" s="66" t="str">
        <x:f>IF(A22="","",IF(OR(NOT(ISNUMBER(K22)),NOT(ISNUMBER(L22))),"Incomplete",IF(K22&lt;0,"Review negative expected",IF(ABS(M22)&lt;0.000001,"Matches","Recount / investigate"))))</x:f>
      </x:c>
      <x:c r="Q22" s="48"/>
    </x:row>
    <x:row r="23" ht="32" customHeight="1">
      <x:c r="A23" s="16" t="str">
        <x:f>IF(Count!A23="","",Count!A23)</x:f>
      </x:c>
      <x:c r="B23" s="16" t="str">
        <x:f>IF(A23="","",Count!C23)</x:f>
      </x:c>
      <x:c r="C23" s="49"/>
      <x:c r="D23" s="49"/>
      <x:c r="E23" s="49"/>
      <x:c r="F23" s="49"/>
      <x:c r="G23" s="49"/>
      <x:c r="H23" s="49"/>
      <x:c r="I23" s="49"/>
      <x:c r="J23" s="49"/>
      <x:c r="K23" s="64" t="str">
        <x:f>IF(OR(A23="",COUNT(C23:J23)&lt;8,MIN(C23:J23)&lt;0),"",C23+D23+E23-F23-G23-H23-I23-J23)</x:f>
      </x:c>
      <x:c r="L23" s="64" t="str">
        <x:f>IF(ISNUMBER(Count!H23),Count!H23,"")</x:f>
      </x:c>
      <x:c r="M23" s="64" t="str">
        <x:f>IF(AND(ISNUMBER(K23),ISNUMBER(L23)),L23-K23,"")</x:f>
      </x:c>
      <x:c r="N23" s="65" t="str">
        <x:f>IF(AND(A23&lt;&gt;"",ISNUMBER(Count!I23)),Count!I23,"")</x:f>
      </x:c>
      <x:c r="O23" s="65" t="str">
        <x:f>IF(AND(ISNUMBER(M23),ISNUMBER(N23)),M23*N23,"")</x:f>
      </x:c>
      <x:c r="P23" s="66" t="str">
        <x:f>IF(A23="","",IF(OR(NOT(ISNUMBER(K23)),NOT(ISNUMBER(L23))),"Incomplete",IF(K23&lt;0,"Review negative expected",IF(ABS(M23)&lt;0.000001,"Matches","Recount / investigate"))))</x:f>
      </x:c>
      <x:c r="Q23" s="48"/>
    </x:row>
    <x:row r="24" ht="32" customHeight="1">
      <x:c r="A24" s="16" t="str">
        <x:f>IF(Count!A24="","",Count!A24)</x:f>
      </x:c>
      <x:c r="B24" s="16" t="str">
        <x:f>IF(A24="","",Count!C24)</x:f>
      </x:c>
      <x:c r="C24" s="49"/>
      <x:c r="D24" s="49"/>
      <x:c r="E24" s="49"/>
      <x:c r="F24" s="49"/>
      <x:c r="G24" s="49"/>
      <x:c r="H24" s="49"/>
      <x:c r="I24" s="49"/>
      <x:c r="J24" s="49"/>
      <x:c r="K24" s="64" t="str">
        <x:f>IF(OR(A24="",COUNT(C24:J24)&lt;8,MIN(C24:J24)&lt;0),"",C24+D24+E24-F24-G24-H24-I24-J24)</x:f>
      </x:c>
      <x:c r="L24" s="64" t="str">
        <x:f>IF(ISNUMBER(Count!H24),Count!H24,"")</x:f>
      </x:c>
      <x:c r="M24" s="64" t="str">
        <x:f>IF(AND(ISNUMBER(K24),ISNUMBER(L24)),L24-K24,"")</x:f>
      </x:c>
      <x:c r="N24" s="65" t="str">
        <x:f>IF(AND(A24&lt;&gt;"",ISNUMBER(Count!I24)),Count!I24,"")</x:f>
      </x:c>
      <x:c r="O24" s="65" t="str">
        <x:f>IF(AND(ISNUMBER(M24),ISNUMBER(N24)),M24*N24,"")</x:f>
      </x:c>
      <x:c r="P24" s="66" t="str">
        <x:f>IF(A24="","",IF(OR(NOT(ISNUMBER(K24)),NOT(ISNUMBER(L24))),"Incomplete",IF(K24&lt;0,"Review negative expected",IF(ABS(M24)&lt;0.000001,"Matches","Recount / investigate"))))</x:f>
      </x:c>
      <x:c r="Q24" s="48"/>
    </x:row>
    <x:row r="25" ht="32" customHeight="1">
      <x:c r="A25" s="16" t="str">
        <x:f>IF(Count!A25="","",Count!A25)</x:f>
      </x:c>
      <x:c r="B25" s="16" t="str">
        <x:f>IF(A25="","",Count!C25)</x:f>
      </x:c>
      <x:c r="C25" s="49"/>
      <x:c r="D25" s="49"/>
      <x:c r="E25" s="49"/>
      <x:c r="F25" s="49"/>
      <x:c r="G25" s="49"/>
      <x:c r="H25" s="49"/>
      <x:c r="I25" s="49"/>
      <x:c r="J25" s="49"/>
      <x:c r="K25" s="64" t="str">
        <x:f>IF(OR(A25="",COUNT(C25:J25)&lt;8,MIN(C25:J25)&lt;0),"",C25+D25+E25-F25-G25-H25-I25-J25)</x:f>
      </x:c>
      <x:c r="L25" s="64" t="str">
        <x:f>IF(ISNUMBER(Count!H25),Count!H25,"")</x:f>
      </x:c>
      <x:c r="M25" s="64" t="str">
        <x:f>IF(AND(ISNUMBER(K25),ISNUMBER(L25)),L25-K25,"")</x:f>
      </x:c>
      <x:c r="N25" s="65" t="str">
        <x:f>IF(AND(A25&lt;&gt;"",ISNUMBER(Count!I25)),Count!I25,"")</x:f>
      </x:c>
      <x:c r="O25" s="65" t="str">
        <x:f>IF(AND(ISNUMBER(M25),ISNUMBER(N25)),M25*N25,"")</x:f>
      </x:c>
      <x:c r="P25" s="66" t="str">
        <x:f>IF(A25="","",IF(OR(NOT(ISNUMBER(K25)),NOT(ISNUMBER(L25))),"Incomplete",IF(K25&lt;0,"Review negative expected",IF(ABS(M25)&lt;0.000001,"Matches","Recount / investigate"))))</x:f>
      </x:c>
      <x:c r="Q25" s="48"/>
    </x:row>
    <x:row r="26" ht="32" customHeight="1">
      <x:c r="A26" s="16" t="str">
        <x:f>IF(Count!A26="","",Count!A26)</x:f>
      </x:c>
      <x:c r="B26" s="16" t="str">
        <x:f>IF(A26="","",Count!C26)</x:f>
      </x:c>
      <x:c r="C26" s="49"/>
      <x:c r="D26" s="49"/>
      <x:c r="E26" s="49"/>
      <x:c r="F26" s="49"/>
      <x:c r="G26" s="49"/>
      <x:c r="H26" s="49"/>
      <x:c r="I26" s="49"/>
      <x:c r="J26" s="49"/>
      <x:c r="K26" s="64" t="str">
        <x:f>IF(OR(A26="",COUNT(C26:J26)&lt;8,MIN(C26:J26)&lt;0),"",C26+D26+E26-F26-G26-H26-I26-J26)</x:f>
      </x:c>
      <x:c r="L26" s="64" t="str">
        <x:f>IF(ISNUMBER(Count!H26),Count!H26,"")</x:f>
      </x:c>
      <x:c r="M26" s="64" t="str">
        <x:f>IF(AND(ISNUMBER(K26),ISNUMBER(L26)),L26-K26,"")</x:f>
      </x:c>
      <x:c r="N26" s="65" t="str">
        <x:f>IF(AND(A26&lt;&gt;"",ISNUMBER(Count!I26)),Count!I26,"")</x:f>
      </x:c>
      <x:c r="O26" s="65" t="str">
        <x:f>IF(AND(ISNUMBER(M26),ISNUMBER(N26)),M26*N26,"")</x:f>
      </x:c>
      <x:c r="P26" s="66" t="str">
        <x:f>IF(A26="","",IF(OR(NOT(ISNUMBER(K26)),NOT(ISNUMBER(L26))),"Incomplete",IF(K26&lt;0,"Review negative expected",IF(ABS(M26)&lt;0.000001,"Matches","Recount / investigate"))))</x:f>
      </x:c>
      <x:c r="Q26" s="48"/>
    </x:row>
    <x:row r="27" ht="32" customHeight="1">
      <x:c r="A27" s="16" t="str">
        <x:f>IF(Count!A27="","",Count!A27)</x:f>
      </x:c>
      <x:c r="B27" s="16" t="str">
        <x:f>IF(A27="","",Count!C27)</x:f>
      </x:c>
      <x:c r="C27" s="49"/>
      <x:c r="D27" s="49"/>
      <x:c r="E27" s="49"/>
      <x:c r="F27" s="49"/>
      <x:c r="G27" s="49"/>
      <x:c r="H27" s="49"/>
      <x:c r="I27" s="49"/>
      <x:c r="J27" s="49"/>
      <x:c r="K27" s="64" t="str">
        <x:f>IF(OR(A27="",COUNT(C27:J27)&lt;8,MIN(C27:J27)&lt;0),"",C27+D27+E27-F27-G27-H27-I27-J27)</x:f>
      </x:c>
      <x:c r="L27" s="64" t="str">
        <x:f>IF(ISNUMBER(Count!H27),Count!H27,"")</x:f>
      </x:c>
      <x:c r="M27" s="64" t="str">
        <x:f>IF(AND(ISNUMBER(K27),ISNUMBER(L27)),L27-K27,"")</x:f>
      </x:c>
      <x:c r="N27" s="65" t="str">
        <x:f>IF(AND(A27&lt;&gt;"",ISNUMBER(Count!I27)),Count!I27,"")</x:f>
      </x:c>
      <x:c r="O27" s="65" t="str">
        <x:f>IF(AND(ISNUMBER(M27),ISNUMBER(N27)),M27*N27,"")</x:f>
      </x:c>
      <x:c r="P27" s="66" t="str">
        <x:f>IF(A27="","",IF(OR(NOT(ISNUMBER(K27)),NOT(ISNUMBER(L27))),"Incomplete",IF(K27&lt;0,"Review negative expected",IF(ABS(M27)&lt;0.000001,"Matches","Recount / investigate"))))</x:f>
      </x:c>
      <x:c r="Q27" s="48"/>
    </x:row>
    <x:row r="28" ht="32" customHeight="1">
      <x:c r="A28" s="16" t="str">
        <x:f>IF(Count!A28="","",Count!A28)</x:f>
      </x:c>
      <x:c r="B28" s="16" t="str">
        <x:f>IF(A28="","",Count!C28)</x:f>
      </x:c>
      <x:c r="C28" s="49"/>
      <x:c r="D28" s="49"/>
      <x:c r="E28" s="49"/>
      <x:c r="F28" s="49"/>
      <x:c r="G28" s="49"/>
      <x:c r="H28" s="49"/>
      <x:c r="I28" s="49"/>
      <x:c r="J28" s="49"/>
      <x:c r="K28" s="64" t="str">
        <x:f>IF(OR(A28="",COUNT(C28:J28)&lt;8,MIN(C28:J28)&lt;0),"",C28+D28+E28-F28-G28-H28-I28-J28)</x:f>
      </x:c>
      <x:c r="L28" s="64" t="str">
        <x:f>IF(ISNUMBER(Count!H28),Count!H28,"")</x:f>
      </x:c>
      <x:c r="M28" s="64" t="str">
        <x:f>IF(AND(ISNUMBER(K28),ISNUMBER(L28)),L28-K28,"")</x:f>
      </x:c>
      <x:c r="N28" s="65" t="str">
        <x:f>IF(AND(A28&lt;&gt;"",ISNUMBER(Count!I28)),Count!I28,"")</x:f>
      </x:c>
      <x:c r="O28" s="65" t="str">
        <x:f>IF(AND(ISNUMBER(M28),ISNUMBER(N28)),M28*N28,"")</x:f>
      </x:c>
      <x:c r="P28" s="66" t="str">
        <x:f>IF(A28="","",IF(OR(NOT(ISNUMBER(K28)),NOT(ISNUMBER(L28))),"Incomplete",IF(K28&lt;0,"Review negative expected",IF(ABS(M28)&lt;0.000001,"Matches","Recount / investigate"))))</x:f>
      </x:c>
      <x:c r="Q28" s="48"/>
    </x:row>
    <x:row r="29" ht="32" customHeight="1">
      <x:c r="A29" s="16" t="str">
        <x:f>IF(Count!A29="","",Count!A29)</x:f>
      </x:c>
      <x:c r="B29" s="16" t="str">
        <x:f>IF(A29="","",Count!C29)</x:f>
      </x:c>
      <x:c r="C29" s="49"/>
      <x:c r="D29" s="49"/>
      <x:c r="E29" s="49"/>
      <x:c r="F29" s="49"/>
      <x:c r="G29" s="49"/>
      <x:c r="H29" s="49"/>
      <x:c r="I29" s="49"/>
      <x:c r="J29" s="49"/>
      <x:c r="K29" s="64" t="str">
        <x:f>IF(OR(A29="",COUNT(C29:J29)&lt;8,MIN(C29:J29)&lt;0),"",C29+D29+E29-F29-G29-H29-I29-J29)</x:f>
      </x:c>
      <x:c r="L29" s="64" t="str">
        <x:f>IF(ISNUMBER(Count!H29),Count!H29,"")</x:f>
      </x:c>
      <x:c r="M29" s="64" t="str">
        <x:f>IF(AND(ISNUMBER(K29),ISNUMBER(L29)),L29-K29,"")</x:f>
      </x:c>
      <x:c r="N29" s="65" t="str">
        <x:f>IF(AND(A29&lt;&gt;"",ISNUMBER(Count!I29)),Count!I29,"")</x:f>
      </x:c>
      <x:c r="O29" s="65" t="str">
        <x:f>IF(AND(ISNUMBER(M29),ISNUMBER(N29)),M29*N29,"")</x:f>
      </x:c>
      <x:c r="P29" s="66" t="str">
        <x:f>IF(A29="","",IF(OR(NOT(ISNUMBER(K29)),NOT(ISNUMBER(L29))),"Incomplete",IF(K29&lt;0,"Review negative expected",IF(ABS(M29)&lt;0.000001,"Matches","Recount / investigate"))))</x:f>
      </x:c>
      <x:c r="Q29" s="48"/>
    </x:row>
    <x:row r="30" ht="32" customHeight="1">
      <x:c r="A30" s="16" t="str">
        <x:f>IF(Count!A30="","",Count!A30)</x:f>
      </x:c>
      <x:c r="B30" s="16" t="str">
        <x:f>IF(A30="","",Count!C30)</x:f>
      </x:c>
      <x:c r="C30" s="49"/>
      <x:c r="D30" s="49"/>
      <x:c r="E30" s="49"/>
      <x:c r="F30" s="49"/>
      <x:c r="G30" s="49"/>
      <x:c r="H30" s="49"/>
      <x:c r="I30" s="49"/>
      <x:c r="J30" s="49"/>
      <x:c r="K30" s="64" t="str">
        <x:f>IF(OR(A30="",COUNT(C30:J30)&lt;8,MIN(C30:J30)&lt;0),"",C30+D30+E30-F30-G30-H30-I30-J30)</x:f>
      </x:c>
      <x:c r="L30" s="64" t="str">
        <x:f>IF(ISNUMBER(Count!H30),Count!H30,"")</x:f>
      </x:c>
      <x:c r="M30" s="64" t="str">
        <x:f>IF(AND(ISNUMBER(K30),ISNUMBER(L30)),L30-K30,"")</x:f>
      </x:c>
      <x:c r="N30" s="65" t="str">
        <x:f>IF(AND(A30&lt;&gt;"",ISNUMBER(Count!I30)),Count!I30,"")</x:f>
      </x:c>
      <x:c r="O30" s="65" t="str">
        <x:f>IF(AND(ISNUMBER(M30),ISNUMBER(N30)),M30*N30,"")</x:f>
      </x:c>
      <x:c r="P30" s="66" t="str">
        <x:f>IF(A30="","",IF(OR(NOT(ISNUMBER(K30)),NOT(ISNUMBER(L30))),"Incomplete",IF(K30&lt;0,"Review negative expected",IF(ABS(M30)&lt;0.000001,"Matches","Recount / investigate"))))</x:f>
      </x:c>
      <x:c r="Q30" s="48"/>
    </x:row>
    <x:row r="31" ht="32" customHeight="1">
      <x:c r="A31" s="16" t="str">
        <x:f>IF(Count!A31="","",Count!A31)</x:f>
      </x:c>
      <x:c r="B31" s="16" t="str">
        <x:f>IF(A31="","",Count!C31)</x:f>
      </x:c>
      <x:c r="C31" s="49"/>
      <x:c r="D31" s="49"/>
      <x:c r="E31" s="49"/>
      <x:c r="F31" s="49"/>
      <x:c r="G31" s="49"/>
      <x:c r="H31" s="49"/>
      <x:c r="I31" s="49"/>
      <x:c r="J31" s="49"/>
      <x:c r="K31" s="64" t="str">
        <x:f>IF(OR(A31="",COUNT(C31:J31)&lt;8,MIN(C31:J31)&lt;0),"",C31+D31+E31-F31-G31-H31-I31-J31)</x:f>
      </x:c>
      <x:c r="L31" s="64" t="str">
        <x:f>IF(ISNUMBER(Count!H31),Count!H31,"")</x:f>
      </x:c>
      <x:c r="M31" s="64" t="str">
        <x:f>IF(AND(ISNUMBER(K31),ISNUMBER(L31)),L31-K31,"")</x:f>
      </x:c>
      <x:c r="N31" s="65" t="str">
        <x:f>IF(AND(A31&lt;&gt;"",ISNUMBER(Count!I31)),Count!I31,"")</x:f>
      </x:c>
      <x:c r="O31" s="65" t="str">
        <x:f>IF(AND(ISNUMBER(M31),ISNUMBER(N31)),M31*N31,"")</x:f>
      </x:c>
      <x:c r="P31" s="66" t="str">
        <x:f>IF(A31="","",IF(OR(NOT(ISNUMBER(K31)),NOT(ISNUMBER(L31))),"Incomplete",IF(K31&lt;0,"Review negative expected",IF(ABS(M31)&lt;0.000001,"Matches","Recount / investigate"))))</x:f>
      </x:c>
      <x:c r="Q31" s="48"/>
    </x:row>
    <x:row r="32" ht="32" customHeight="1">
      <x:c r="A32" s="16" t="str">
        <x:f>IF(Count!A32="","",Count!A32)</x:f>
      </x:c>
      <x:c r="B32" s="16" t="str">
        <x:f>IF(A32="","",Count!C32)</x:f>
      </x:c>
      <x:c r="C32" s="49"/>
      <x:c r="D32" s="49"/>
      <x:c r="E32" s="49"/>
      <x:c r="F32" s="49"/>
      <x:c r="G32" s="49"/>
      <x:c r="H32" s="49"/>
      <x:c r="I32" s="49"/>
      <x:c r="J32" s="49"/>
      <x:c r="K32" s="64" t="str">
        <x:f>IF(OR(A32="",COUNT(C32:J32)&lt;8,MIN(C32:J32)&lt;0),"",C32+D32+E32-F32-G32-H32-I32-J32)</x:f>
      </x:c>
      <x:c r="L32" s="64" t="str">
        <x:f>IF(ISNUMBER(Count!H32),Count!H32,"")</x:f>
      </x:c>
      <x:c r="M32" s="64" t="str">
        <x:f>IF(AND(ISNUMBER(K32),ISNUMBER(L32)),L32-K32,"")</x:f>
      </x:c>
      <x:c r="N32" s="65" t="str">
        <x:f>IF(AND(A32&lt;&gt;"",ISNUMBER(Count!I32)),Count!I32,"")</x:f>
      </x:c>
      <x:c r="O32" s="65" t="str">
        <x:f>IF(AND(ISNUMBER(M32),ISNUMBER(N32)),M32*N32,"")</x:f>
      </x:c>
      <x:c r="P32" s="66" t="str">
        <x:f>IF(A32="","",IF(OR(NOT(ISNUMBER(K32)),NOT(ISNUMBER(L32))),"Incomplete",IF(K32&lt;0,"Review negative expected",IF(ABS(M32)&lt;0.000001,"Matches","Recount / investigate"))))</x:f>
      </x:c>
      <x:c r="Q32" s="48"/>
    </x:row>
    <x:row r="33" ht="32" customHeight="1">
      <x:c r="A33" s="16" t="str">
        <x:f>IF(Count!A33="","",Count!A33)</x:f>
      </x:c>
      <x:c r="B33" s="16" t="str">
        <x:f>IF(A33="","",Count!C33)</x:f>
      </x:c>
      <x:c r="C33" s="49"/>
      <x:c r="D33" s="49"/>
      <x:c r="E33" s="49"/>
      <x:c r="F33" s="49"/>
      <x:c r="G33" s="49"/>
      <x:c r="H33" s="49"/>
      <x:c r="I33" s="49"/>
      <x:c r="J33" s="49"/>
      <x:c r="K33" s="64" t="str">
        <x:f>IF(OR(A33="",COUNT(C33:J33)&lt;8,MIN(C33:J33)&lt;0),"",C33+D33+E33-F33-G33-H33-I33-J33)</x:f>
      </x:c>
      <x:c r="L33" s="64" t="str">
        <x:f>IF(ISNUMBER(Count!H33),Count!H33,"")</x:f>
      </x:c>
      <x:c r="M33" s="64" t="str">
        <x:f>IF(AND(ISNUMBER(K33),ISNUMBER(L33)),L33-K33,"")</x:f>
      </x:c>
      <x:c r="N33" s="65" t="str">
        <x:f>IF(AND(A33&lt;&gt;"",ISNUMBER(Count!I33)),Count!I33,"")</x:f>
      </x:c>
      <x:c r="O33" s="65" t="str">
        <x:f>IF(AND(ISNUMBER(M33),ISNUMBER(N33)),M33*N33,"")</x:f>
      </x:c>
      <x:c r="P33" s="66" t="str">
        <x:f>IF(A33="","",IF(OR(NOT(ISNUMBER(K33)),NOT(ISNUMBER(L33))),"Incomplete",IF(K33&lt;0,"Review negative expected",IF(ABS(M33)&lt;0.000001,"Matches","Recount / investigate"))))</x:f>
      </x:c>
      <x:c r="Q33" s="48"/>
    </x:row>
    <x:row r="34" ht="32" customHeight="1">
      <x:c r="A34" s="16" t="str">
        <x:f>IF(Count!A34="","",Count!A34)</x:f>
      </x:c>
      <x:c r="B34" s="16" t="str">
        <x:f>IF(A34="","",Count!C34)</x:f>
      </x:c>
      <x:c r="C34" s="49"/>
      <x:c r="D34" s="49"/>
      <x:c r="E34" s="49"/>
      <x:c r="F34" s="49"/>
      <x:c r="G34" s="49"/>
      <x:c r="H34" s="49"/>
      <x:c r="I34" s="49"/>
      <x:c r="J34" s="49"/>
      <x:c r="K34" s="64" t="str">
        <x:f>IF(OR(A34="",COUNT(C34:J34)&lt;8,MIN(C34:J34)&lt;0),"",C34+D34+E34-F34-G34-H34-I34-J34)</x:f>
      </x:c>
      <x:c r="L34" s="64" t="str">
        <x:f>IF(ISNUMBER(Count!H34),Count!H34,"")</x:f>
      </x:c>
      <x:c r="M34" s="64" t="str">
        <x:f>IF(AND(ISNUMBER(K34),ISNUMBER(L34)),L34-K34,"")</x:f>
      </x:c>
      <x:c r="N34" s="65" t="str">
        <x:f>IF(AND(A34&lt;&gt;"",ISNUMBER(Count!I34)),Count!I34,"")</x:f>
      </x:c>
      <x:c r="O34" s="65" t="str">
        <x:f>IF(AND(ISNUMBER(M34),ISNUMBER(N34)),M34*N34,"")</x:f>
      </x:c>
      <x:c r="P34" s="66" t="str">
        <x:f>IF(A34="","",IF(OR(NOT(ISNUMBER(K34)),NOT(ISNUMBER(L34))),"Incomplete",IF(K34&lt;0,"Review negative expected",IF(ABS(M34)&lt;0.000001,"Matches","Recount / investigate"))))</x:f>
      </x:c>
      <x:c r="Q34" s="48"/>
    </x:row>
    <x:row r="35" ht="32" customHeight="1">
      <x:c r="A35" s="16" t="str">
        <x:f>IF(Count!A35="","",Count!A35)</x:f>
      </x:c>
      <x:c r="B35" s="16" t="str">
        <x:f>IF(A35="","",Count!C35)</x:f>
      </x:c>
      <x:c r="C35" s="49"/>
      <x:c r="D35" s="49"/>
      <x:c r="E35" s="49"/>
      <x:c r="F35" s="49"/>
      <x:c r="G35" s="49"/>
      <x:c r="H35" s="49"/>
      <x:c r="I35" s="49"/>
      <x:c r="J35" s="49"/>
      <x:c r="K35" s="64" t="str">
        <x:f>IF(OR(A35="",COUNT(C35:J35)&lt;8,MIN(C35:J35)&lt;0),"",C35+D35+E35-F35-G35-H35-I35-J35)</x:f>
      </x:c>
      <x:c r="L35" s="64" t="str">
        <x:f>IF(ISNUMBER(Count!H35),Count!H35,"")</x:f>
      </x:c>
      <x:c r="M35" s="64" t="str">
        <x:f>IF(AND(ISNUMBER(K35),ISNUMBER(L35)),L35-K35,"")</x:f>
      </x:c>
      <x:c r="N35" s="65" t="str">
        <x:f>IF(AND(A35&lt;&gt;"",ISNUMBER(Count!I35)),Count!I35,"")</x:f>
      </x:c>
      <x:c r="O35" s="65" t="str">
        <x:f>IF(AND(ISNUMBER(M35),ISNUMBER(N35)),M35*N35,"")</x:f>
      </x:c>
      <x:c r="P35" s="66" t="str">
        <x:f>IF(A35="","",IF(OR(NOT(ISNUMBER(K35)),NOT(ISNUMBER(L35))),"Incomplete",IF(K35&lt;0,"Review negative expected",IF(ABS(M35)&lt;0.000001,"Matches","Recount / investigate"))))</x:f>
      </x:c>
      <x:c r="Q35" s="48"/>
    </x:row>
    <x:row r="36" ht="32" customHeight="1">
      <x:c r="A36" s="16" t="str">
        <x:f>IF(Count!A36="","",Count!A36)</x:f>
      </x:c>
      <x:c r="B36" s="16" t="str">
        <x:f>IF(A36="","",Count!C36)</x:f>
      </x:c>
      <x:c r="C36" s="49"/>
      <x:c r="D36" s="49"/>
      <x:c r="E36" s="49"/>
      <x:c r="F36" s="49"/>
      <x:c r="G36" s="49"/>
      <x:c r="H36" s="49"/>
      <x:c r="I36" s="49"/>
      <x:c r="J36" s="49"/>
      <x:c r="K36" s="64" t="str">
        <x:f>IF(OR(A36="",COUNT(C36:J36)&lt;8,MIN(C36:J36)&lt;0),"",C36+D36+E36-F36-G36-H36-I36-J36)</x:f>
      </x:c>
      <x:c r="L36" s="64" t="str">
        <x:f>IF(ISNUMBER(Count!H36),Count!H36,"")</x:f>
      </x:c>
      <x:c r="M36" s="64" t="str">
        <x:f>IF(AND(ISNUMBER(K36),ISNUMBER(L36)),L36-K36,"")</x:f>
      </x:c>
      <x:c r="N36" s="65" t="str">
        <x:f>IF(AND(A36&lt;&gt;"",ISNUMBER(Count!I36)),Count!I36,"")</x:f>
      </x:c>
      <x:c r="O36" s="65" t="str">
        <x:f>IF(AND(ISNUMBER(M36),ISNUMBER(N36)),M36*N36,"")</x:f>
      </x:c>
      <x:c r="P36" s="66" t="str">
        <x:f>IF(A36="","",IF(OR(NOT(ISNUMBER(K36)),NOT(ISNUMBER(L36))),"Incomplete",IF(K36&lt;0,"Review negative expected",IF(ABS(M36)&lt;0.000001,"Matches","Recount / investigate"))))</x:f>
      </x:c>
      <x:c r="Q36" s="48"/>
    </x:row>
    <x:row r="37" ht="32" customHeight="1">
      <x:c r="A37" s="16" t="str">
        <x:f>IF(Count!A37="","",Count!A37)</x:f>
      </x:c>
      <x:c r="B37" s="16" t="str">
        <x:f>IF(A37="","",Count!C37)</x:f>
      </x:c>
      <x:c r="C37" s="49"/>
      <x:c r="D37" s="49"/>
      <x:c r="E37" s="49"/>
      <x:c r="F37" s="49"/>
      <x:c r="G37" s="49"/>
      <x:c r="H37" s="49"/>
      <x:c r="I37" s="49"/>
      <x:c r="J37" s="49"/>
      <x:c r="K37" s="64" t="str">
        <x:f>IF(OR(A37="",COUNT(C37:J37)&lt;8,MIN(C37:J37)&lt;0),"",C37+D37+E37-F37-G37-H37-I37-J37)</x:f>
      </x:c>
      <x:c r="L37" s="64" t="str">
        <x:f>IF(ISNUMBER(Count!H37),Count!H37,"")</x:f>
      </x:c>
      <x:c r="M37" s="64" t="str">
        <x:f>IF(AND(ISNUMBER(K37),ISNUMBER(L37)),L37-K37,"")</x:f>
      </x:c>
      <x:c r="N37" s="65" t="str">
        <x:f>IF(AND(A37&lt;&gt;"",ISNUMBER(Count!I37)),Count!I37,"")</x:f>
      </x:c>
      <x:c r="O37" s="65" t="str">
        <x:f>IF(AND(ISNUMBER(M37),ISNUMBER(N37)),M37*N37,"")</x:f>
      </x:c>
      <x:c r="P37" s="66" t="str">
        <x:f>IF(A37="","",IF(OR(NOT(ISNUMBER(K37)),NOT(ISNUMBER(L37))),"Incomplete",IF(K37&lt;0,"Review negative expected",IF(ABS(M37)&lt;0.000001,"Matches","Recount / investigate"))))</x:f>
      </x:c>
      <x:c r="Q37" s="48"/>
    </x:row>
    <x:row r="38" ht="32" customHeight="1">
      <x:c r="A38" s="16" t="str">
        <x:f>IF(Count!A38="","",Count!A38)</x:f>
      </x:c>
      <x:c r="B38" s="16" t="str">
        <x:f>IF(A38="","",Count!C38)</x:f>
      </x:c>
      <x:c r="C38" s="49"/>
      <x:c r="D38" s="49"/>
      <x:c r="E38" s="49"/>
      <x:c r="F38" s="49"/>
      <x:c r="G38" s="49"/>
      <x:c r="H38" s="49"/>
      <x:c r="I38" s="49"/>
      <x:c r="J38" s="49"/>
      <x:c r="K38" s="64" t="str">
        <x:f>IF(OR(A38="",COUNT(C38:J38)&lt;8,MIN(C38:J38)&lt;0),"",C38+D38+E38-F38-G38-H38-I38-J38)</x:f>
      </x:c>
      <x:c r="L38" s="64" t="str">
        <x:f>IF(ISNUMBER(Count!H38),Count!H38,"")</x:f>
      </x:c>
      <x:c r="M38" s="64" t="str">
        <x:f>IF(AND(ISNUMBER(K38),ISNUMBER(L38)),L38-K38,"")</x:f>
      </x:c>
      <x:c r="N38" s="65" t="str">
        <x:f>IF(AND(A38&lt;&gt;"",ISNUMBER(Count!I38)),Count!I38,"")</x:f>
      </x:c>
      <x:c r="O38" s="65" t="str">
        <x:f>IF(AND(ISNUMBER(M38),ISNUMBER(N38)),M38*N38,"")</x:f>
      </x:c>
      <x:c r="P38" s="66" t="str">
        <x:f>IF(A38="","",IF(OR(NOT(ISNUMBER(K38)),NOT(ISNUMBER(L38))),"Incomplete",IF(K38&lt;0,"Review negative expected",IF(ABS(M38)&lt;0.000001,"Matches","Recount / investigate"))))</x:f>
      </x:c>
      <x:c r="Q38" s="48"/>
    </x:row>
    <x:row r="39" ht="32" customHeight="1">
      <x:c r="A39" s="16" t="str">
        <x:f>IF(Count!A39="","",Count!A39)</x:f>
      </x:c>
      <x:c r="B39" s="16" t="str">
        <x:f>IF(A39="","",Count!C39)</x:f>
      </x:c>
      <x:c r="C39" s="49"/>
      <x:c r="D39" s="49"/>
      <x:c r="E39" s="49"/>
      <x:c r="F39" s="49"/>
      <x:c r="G39" s="49"/>
      <x:c r="H39" s="49"/>
      <x:c r="I39" s="49"/>
      <x:c r="J39" s="49"/>
      <x:c r="K39" s="64" t="str">
        <x:f>IF(OR(A39="",COUNT(C39:J39)&lt;8,MIN(C39:J39)&lt;0),"",C39+D39+E39-F39-G39-H39-I39-J39)</x:f>
      </x:c>
      <x:c r="L39" s="64" t="str">
        <x:f>IF(ISNUMBER(Count!H39),Count!H39,"")</x:f>
      </x:c>
      <x:c r="M39" s="64" t="str">
        <x:f>IF(AND(ISNUMBER(K39),ISNUMBER(L39)),L39-K39,"")</x:f>
      </x:c>
      <x:c r="N39" s="65" t="str">
        <x:f>IF(AND(A39&lt;&gt;"",ISNUMBER(Count!I39)),Count!I39,"")</x:f>
      </x:c>
      <x:c r="O39" s="65" t="str">
        <x:f>IF(AND(ISNUMBER(M39),ISNUMBER(N39)),M39*N39,"")</x:f>
      </x:c>
      <x:c r="P39" s="66" t="str">
        <x:f>IF(A39="","",IF(OR(NOT(ISNUMBER(K39)),NOT(ISNUMBER(L39))),"Incomplete",IF(K39&lt;0,"Review negative expected",IF(ABS(M39)&lt;0.000001,"Matches","Recount / investigate"))))</x:f>
      </x:c>
      <x:c r="Q39" s="48"/>
    </x:row>
    <x:row r="40" ht="32" customHeight="1">
      <x:c r="A40" s="16" t="str">
        <x:f>IF(Count!A40="","",Count!A40)</x:f>
      </x:c>
      <x:c r="B40" s="16" t="str">
        <x:f>IF(A40="","",Count!C40)</x:f>
      </x:c>
      <x:c r="C40" s="49"/>
      <x:c r="D40" s="49"/>
      <x:c r="E40" s="49"/>
      <x:c r="F40" s="49"/>
      <x:c r="G40" s="49"/>
      <x:c r="H40" s="49"/>
      <x:c r="I40" s="49"/>
      <x:c r="J40" s="49"/>
      <x:c r="K40" s="64" t="str">
        <x:f>IF(OR(A40="",COUNT(C40:J40)&lt;8,MIN(C40:J40)&lt;0),"",C40+D40+E40-F40-G40-H40-I40-J40)</x:f>
      </x:c>
      <x:c r="L40" s="64" t="str">
        <x:f>IF(ISNUMBER(Count!H40),Count!H40,"")</x:f>
      </x:c>
      <x:c r="M40" s="64" t="str">
        <x:f>IF(AND(ISNUMBER(K40),ISNUMBER(L40)),L40-K40,"")</x:f>
      </x:c>
      <x:c r="N40" s="65" t="str">
        <x:f>IF(AND(A40&lt;&gt;"",ISNUMBER(Count!I40)),Count!I40,"")</x:f>
      </x:c>
      <x:c r="O40" s="65" t="str">
        <x:f>IF(AND(ISNUMBER(M40),ISNUMBER(N40)),M40*N40,"")</x:f>
      </x:c>
      <x:c r="P40" s="66" t="str">
        <x:f>IF(A40="","",IF(OR(NOT(ISNUMBER(K40)),NOT(ISNUMBER(L40))),"Incomplete",IF(K40&lt;0,"Review negative expected",IF(ABS(M40)&lt;0.000001,"Matches","Recount / investigate"))))</x:f>
      </x:c>
      <x:c r="Q40" s="48"/>
    </x:row>
    <x:row r="41" ht="32" customHeight="1">
      <x:c r="A41" s="16" t="str">
        <x:f>IF(Count!A41="","",Count!A41)</x:f>
      </x:c>
      <x:c r="B41" s="16" t="str">
        <x:f>IF(A41="","",Count!C41)</x:f>
      </x:c>
      <x:c r="C41" s="49"/>
      <x:c r="D41" s="49"/>
      <x:c r="E41" s="49"/>
      <x:c r="F41" s="49"/>
      <x:c r="G41" s="49"/>
      <x:c r="H41" s="49"/>
      <x:c r="I41" s="49"/>
      <x:c r="J41" s="49"/>
      <x:c r="K41" s="64" t="str">
        <x:f>IF(OR(A41="",COUNT(C41:J41)&lt;8,MIN(C41:J41)&lt;0),"",C41+D41+E41-F41-G41-H41-I41-J41)</x:f>
      </x:c>
      <x:c r="L41" s="64" t="str">
        <x:f>IF(ISNUMBER(Count!H41),Count!H41,"")</x:f>
      </x:c>
      <x:c r="M41" s="64" t="str">
        <x:f>IF(AND(ISNUMBER(K41),ISNUMBER(L41)),L41-K41,"")</x:f>
      </x:c>
      <x:c r="N41" s="65" t="str">
        <x:f>IF(AND(A41&lt;&gt;"",ISNUMBER(Count!I41)),Count!I41,"")</x:f>
      </x:c>
      <x:c r="O41" s="65" t="str">
        <x:f>IF(AND(ISNUMBER(M41),ISNUMBER(N41)),M41*N41,"")</x:f>
      </x:c>
      <x:c r="P41" s="66" t="str">
        <x:f>IF(A41="","",IF(OR(NOT(ISNUMBER(K41)),NOT(ISNUMBER(L41))),"Incomplete",IF(K41&lt;0,"Review negative expected",IF(ABS(M41)&lt;0.000001,"Matches","Recount / investigate"))))</x:f>
      </x:c>
      <x:c r="Q41" s="48"/>
    </x:row>
    <x:row r="42" ht="32" customHeight="1">
      <x:c r="A42" s="16" t="str">
        <x:f>IF(Count!A42="","",Count!A42)</x:f>
      </x:c>
      <x:c r="B42" s="16" t="str">
        <x:f>IF(A42="","",Count!C42)</x:f>
      </x:c>
      <x:c r="C42" s="49"/>
      <x:c r="D42" s="49"/>
      <x:c r="E42" s="49"/>
      <x:c r="F42" s="49"/>
      <x:c r="G42" s="49"/>
      <x:c r="H42" s="49"/>
      <x:c r="I42" s="49"/>
      <x:c r="J42" s="49"/>
      <x:c r="K42" s="64" t="str">
        <x:f>IF(OR(A42="",COUNT(C42:J42)&lt;8,MIN(C42:J42)&lt;0),"",C42+D42+E42-F42-G42-H42-I42-J42)</x:f>
      </x:c>
      <x:c r="L42" s="64" t="str">
        <x:f>IF(ISNUMBER(Count!H42),Count!H42,"")</x:f>
      </x:c>
      <x:c r="M42" s="64" t="str">
        <x:f>IF(AND(ISNUMBER(K42),ISNUMBER(L42)),L42-K42,"")</x:f>
      </x:c>
      <x:c r="N42" s="65" t="str">
        <x:f>IF(AND(A42&lt;&gt;"",ISNUMBER(Count!I42)),Count!I42,"")</x:f>
      </x:c>
      <x:c r="O42" s="65" t="str">
        <x:f>IF(AND(ISNUMBER(M42),ISNUMBER(N42)),M42*N42,"")</x:f>
      </x:c>
      <x:c r="P42" s="66" t="str">
        <x:f>IF(A42="","",IF(OR(NOT(ISNUMBER(K42)),NOT(ISNUMBER(L42))),"Incomplete",IF(K42&lt;0,"Review negative expected",IF(ABS(M42)&lt;0.000001,"Matches","Recount / investigate"))))</x:f>
      </x:c>
      <x:c r="Q42" s="48"/>
    </x:row>
    <x:row r="43" ht="32" customHeight="1">
      <x:c r="A43" s="16" t="str">
        <x:f>IF(Count!A43="","",Count!A43)</x:f>
      </x:c>
      <x:c r="B43" s="16" t="str">
        <x:f>IF(A43="","",Count!C43)</x:f>
      </x:c>
      <x:c r="C43" s="49"/>
      <x:c r="D43" s="49"/>
      <x:c r="E43" s="49"/>
      <x:c r="F43" s="49"/>
      <x:c r="G43" s="49"/>
      <x:c r="H43" s="49"/>
      <x:c r="I43" s="49"/>
      <x:c r="J43" s="49"/>
      <x:c r="K43" s="64" t="str">
        <x:f>IF(OR(A43="",COUNT(C43:J43)&lt;8,MIN(C43:J43)&lt;0),"",C43+D43+E43-F43-G43-H43-I43-J43)</x:f>
      </x:c>
      <x:c r="L43" s="64" t="str">
        <x:f>IF(ISNUMBER(Count!H43),Count!H43,"")</x:f>
      </x:c>
      <x:c r="M43" s="64" t="str">
        <x:f>IF(AND(ISNUMBER(K43),ISNUMBER(L43)),L43-K43,"")</x:f>
      </x:c>
      <x:c r="N43" s="65" t="str">
        <x:f>IF(AND(A43&lt;&gt;"",ISNUMBER(Count!I43)),Count!I43,"")</x:f>
      </x:c>
      <x:c r="O43" s="65" t="str">
        <x:f>IF(AND(ISNUMBER(M43),ISNUMBER(N43)),M43*N43,"")</x:f>
      </x:c>
      <x:c r="P43" s="66" t="str">
        <x:f>IF(A43="","",IF(OR(NOT(ISNUMBER(K43)),NOT(ISNUMBER(L43))),"Incomplete",IF(K43&lt;0,"Review negative expected",IF(ABS(M43)&lt;0.000001,"Matches","Recount / investigate"))))</x:f>
      </x:c>
      <x:c r="Q43" s="48"/>
    </x:row>
    <x:row r="44" ht="32" customHeight="1">
      <x:c r="A44" s="16" t="str">
        <x:f>IF(Count!A44="","",Count!A44)</x:f>
      </x:c>
      <x:c r="B44" s="16" t="str">
        <x:f>IF(A44="","",Count!C44)</x:f>
      </x:c>
      <x:c r="C44" s="49"/>
      <x:c r="D44" s="49"/>
      <x:c r="E44" s="49"/>
      <x:c r="F44" s="49"/>
      <x:c r="G44" s="49"/>
      <x:c r="H44" s="49"/>
      <x:c r="I44" s="49"/>
      <x:c r="J44" s="49"/>
      <x:c r="K44" s="64" t="str">
        <x:f>IF(OR(A44="",COUNT(C44:J44)&lt;8,MIN(C44:J44)&lt;0),"",C44+D44+E44-F44-G44-H44-I44-J44)</x:f>
      </x:c>
      <x:c r="L44" s="64" t="str">
        <x:f>IF(ISNUMBER(Count!H44),Count!H44,"")</x:f>
      </x:c>
      <x:c r="M44" s="64" t="str">
        <x:f>IF(AND(ISNUMBER(K44),ISNUMBER(L44)),L44-K44,"")</x:f>
      </x:c>
      <x:c r="N44" s="65" t="str">
        <x:f>IF(AND(A44&lt;&gt;"",ISNUMBER(Count!I44)),Count!I44,"")</x:f>
      </x:c>
      <x:c r="O44" s="65" t="str">
        <x:f>IF(AND(ISNUMBER(M44),ISNUMBER(N44)),M44*N44,"")</x:f>
      </x:c>
      <x:c r="P44" s="66" t="str">
        <x:f>IF(A44="","",IF(OR(NOT(ISNUMBER(K44)),NOT(ISNUMBER(L44))),"Incomplete",IF(K44&lt;0,"Review negative expected",IF(ABS(M44)&lt;0.000001,"Matches","Recount / investigate"))))</x:f>
      </x:c>
      <x:c r="Q44" s="48"/>
    </x:row>
    <x:row r="45" ht="32" customHeight="1">
      <x:c r="A45" s="16" t="str">
        <x:f>IF(Count!A45="","",Count!A45)</x:f>
      </x:c>
      <x:c r="B45" s="16" t="str">
        <x:f>IF(A45="","",Count!C45)</x:f>
      </x:c>
      <x:c r="C45" s="49"/>
      <x:c r="D45" s="49"/>
      <x:c r="E45" s="49"/>
      <x:c r="F45" s="49"/>
      <x:c r="G45" s="49"/>
      <x:c r="H45" s="49"/>
      <x:c r="I45" s="49"/>
      <x:c r="J45" s="49"/>
      <x:c r="K45" s="64" t="str">
        <x:f>IF(OR(A45="",COUNT(C45:J45)&lt;8,MIN(C45:J45)&lt;0),"",C45+D45+E45-F45-G45-H45-I45-J45)</x:f>
      </x:c>
      <x:c r="L45" s="64" t="str">
        <x:f>IF(ISNUMBER(Count!H45),Count!H45,"")</x:f>
      </x:c>
      <x:c r="M45" s="64" t="str">
        <x:f>IF(AND(ISNUMBER(K45),ISNUMBER(L45)),L45-K45,"")</x:f>
      </x:c>
      <x:c r="N45" s="65" t="str">
        <x:f>IF(AND(A45&lt;&gt;"",ISNUMBER(Count!I45)),Count!I45,"")</x:f>
      </x:c>
      <x:c r="O45" s="65" t="str">
        <x:f>IF(AND(ISNUMBER(M45),ISNUMBER(N45)),M45*N45,"")</x:f>
      </x:c>
      <x:c r="P45" s="66" t="str">
        <x:f>IF(A45="","",IF(OR(NOT(ISNUMBER(K45)),NOT(ISNUMBER(L45))),"Incomplete",IF(K45&lt;0,"Review negative expected",IF(ABS(M45)&lt;0.000001,"Matches","Recount / investigate"))))</x:f>
      </x:c>
      <x:c r="Q45" s="48"/>
    </x:row>
    <x:row r="46" ht="32" customHeight="1">
      <x:c r="A46" s="16" t="str">
        <x:f>IF(Count!A46="","",Count!A46)</x:f>
      </x:c>
      <x:c r="B46" s="16" t="str">
        <x:f>IF(A46="","",Count!C46)</x:f>
      </x:c>
      <x:c r="C46" s="49"/>
      <x:c r="D46" s="49"/>
      <x:c r="E46" s="49"/>
      <x:c r="F46" s="49"/>
      <x:c r="G46" s="49"/>
      <x:c r="H46" s="49"/>
      <x:c r="I46" s="49"/>
      <x:c r="J46" s="49"/>
      <x:c r="K46" s="64" t="str">
        <x:f>IF(OR(A46="",COUNT(C46:J46)&lt;8,MIN(C46:J46)&lt;0),"",C46+D46+E46-F46-G46-H46-I46-J46)</x:f>
      </x:c>
      <x:c r="L46" s="64" t="str">
        <x:f>IF(ISNUMBER(Count!H46),Count!H46,"")</x:f>
      </x:c>
      <x:c r="M46" s="64" t="str">
        <x:f>IF(AND(ISNUMBER(K46),ISNUMBER(L46)),L46-K46,"")</x:f>
      </x:c>
      <x:c r="N46" s="65" t="str">
        <x:f>IF(AND(A46&lt;&gt;"",ISNUMBER(Count!I46)),Count!I46,"")</x:f>
      </x:c>
      <x:c r="O46" s="65" t="str">
        <x:f>IF(AND(ISNUMBER(M46),ISNUMBER(N46)),M46*N46,"")</x:f>
      </x:c>
      <x:c r="P46" s="66" t="str">
        <x:f>IF(A46="","",IF(OR(NOT(ISNUMBER(K46)),NOT(ISNUMBER(L46))),"Incomplete",IF(K46&lt;0,"Review negative expected",IF(ABS(M46)&lt;0.000001,"Matches","Recount / investigate"))))</x:f>
      </x:c>
      <x:c r="Q46" s="48"/>
    </x:row>
    <x:row r="47" ht="32" customHeight="1">
      <x:c r="A47" s="16" t="str">
        <x:f>IF(Count!A47="","",Count!A47)</x:f>
      </x:c>
      <x:c r="B47" s="16" t="str">
        <x:f>IF(A47="","",Count!C47)</x:f>
      </x:c>
      <x:c r="C47" s="49"/>
      <x:c r="D47" s="49"/>
      <x:c r="E47" s="49"/>
      <x:c r="F47" s="49"/>
      <x:c r="G47" s="49"/>
      <x:c r="H47" s="49"/>
      <x:c r="I47" s="49"/>
      <x:c r="J47" s="49"/>
      <x:c r="K47" s="64" t="str">
        <x:f>IF(OR(A47="",COUNT(C47:J47)&lt;8,MIN(C47:J47)&lt;0),"",C47+D47+E47-F47-G47-H47-I47-J47)</x:f>
      </x:c>
      <x:c r="L47" s="64" t="str">
        <x:f>IF(ISNUMBER(Count!H47),Count!H47,"")</x:f>
      </x:c>
      <x:c r="M47" s="64" t="str">
        <x:f>IF(AND(ISNUMBER(K47),ISNUMBER(L47)),L47-K47,"")</x:f>
      </x:c>
      <x:c r="N47" s="65" t="str">
        <x:f>IF(AND(A47&lt;&gt;"",ISNUMBER(Count!I47)),Count!I47,"")</x:f>
      </x:c>
      <x:c r="O47" s="65" t="str">
        <x:f>IF(AND(ISNUMBER(M47),ISNUMBER(N47)),M47*N47,"")</x:f>
      </x:c>
      <x:c r="P47" s="66" t="str">
        <x:f>IF(A47="","",IF(OR(NOT(ISNUMBER(K47)),NOT(ISNUMBER(L47))),"Incomplete",IF(K47&lt;0,"Review negative expected",IF(ABS(M47)&lt;0.000001,"Matches","Recount / investigate"))))</x:f>
      </x:c>
      <x:c r="Q47" s="48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</x:sheetData>
  <x:mergeCells>
    <x:mergeCell ref="A1:Q1"/>
    <x:mergeCell ref="A2:Q2"/>
  </x:mergeCells>
  <x:conditionalFormatting sqref="M8:M47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8" customHeight="1">
      <x:c r="A1" s="5" t="str">
        <x:v>PUB STOCKTAKE  /  REVIEW</x:v>
      </x:c>
      <x:c r="B1" s="5"/>
      <x:c r="C1" s="5"/>
      <x:c r="D1" s="5"/>
      <x:c r="E1" s="5"/>
      <x:c r="F1" s="5"/>
      <x:c r="G1" s="5"/>
      <x:c r="H1" s="5"/>
    </x:row>
    <x:row r="2" ht="36" customHeight="1">
      <x:c r="A2" s="9" t="str">
        <x:v>Management summary only • Unit costs are user inputs • Positive and negative variances are shown separately</x:v>
      </x:c>
      <x:c r="B2" s="9"/>
      <x:c r="C2" s="9"/>
      <x:c r="D2" s="9"/>
      <x:c r="E2" s="9"/>
      <x:c r="F2" s="9"/>
      <x:c r="G2" s="9"/>
      <x:c r="H2" s="9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5" t="str">
        <x:v>COUNT COMPLETENESS</x:v>
      </x:c>
      <x:c r="B5" s="25"/>
      <x:c r="C5" s="25"/>
      <x:c r="D5" s="25"/>
      <x:c r="E5" s="2"/>
      <x:c r="F5" s="2"/>
      <x:c r="G5" s="2"/>
      <x:c r="H5" s="2"/>
    </x:row>
    <x:row r="6" ht="30" customHeight="1">
      <x:c r="A6" s="2" t="str">
        <x:v>Product lines entered</x:v>
      </x:c>
      <x:c r="B6" s="2"/>
      <x:c r="C6" s="2"/>
      <x:c r="D6" s="2"/>
      <x:c r="E6" s="70" t="n">
        <x:f>COUNTA(Count!A8:A47)</x:f>
        <x:v>4</x:v>
      </x:c>
      <x:c r="F6" s="2"/>
      <x:c r="G6" s="2"/>
      <x:c r="H6" s="2"/>
    </x:row>
    <x:row r="7" ht="30" customHeight="1">
      <x:c r="A7" s="2" t="str">
        <x:v>Lines physically counted</x:v>
      </x:c>
      <x:c r="B7" s="2"/>
      <x:c r="C7" s="2"/>
      <x:c r="D7" s="2"/>
      <x:c r="E7" s="70" t="n">
        <x:f>COUNT(Count!H8:H47)</x:f>
        <x:v>4</x:v>
      </x:c>
      <x:c r="F7" s="2"/>
      <x:c r="G7" s="2"/>
      <x:c r="H7" s="2"/>
    </x:row>
    <x:row r="8" ht="30" customHeight="1">
      <x:c r="A8" s="2" t="str">
        <x:v>Lines still uncounted</x:v>
      </x:c>
      <x:c r="B8" s="2"/>
      <x:c r="C8" s="2"/>
      <x:c r="D8" s="2"/>
      <x:c r="E8" s="70" t="n">
        <x:f>MAX(0,E6-E7)</x:f>
        <x:v>0</x:v>
      </x:c>
      <x:c r="F8" s="2"/>
      <x:c r="G8" s="2"/>
      <x:c r="H8" s="2"/>
    </x:row>
    <x:row r="9" ht="30" customHeight="1">
      <x:c r="A9" s="2"/>
      <x:c r="B9" s="2"/>
      <x:c r="C9" s="2"/>
      <x:c r="D9" s="2"/>
      <x:c r="E9" s="70"/>
      <x:c r="F9" s="2"/>
      <x:c r="G9" s="2"/>
      <x:c r="H9" s="2"/>
    </x:row>
    <x:row r="10" ht="30" customHeight="1">
      <x:c r="A10" s="2" t="str">
        <x:v>Count value (entered costs only)</x:v>
      </x:c>
      <x:c r="B10" s="2"/>
      <x:c r="C10" s="2"/>
      <x:c r="D10" s="2"/>
      <x:c r="E10" s="72" t="n">
        <x:f>SUM(Count!J8:J47)</x:f>
        <x:v>417.54999999999995</x:v>
      </x:c>
      <x:c r="F10" s="2"/>
      <x:c r="G10" s="2"/>
      <x:c r="H10" s="2"/>
    </x:row>
    <x:row r="11" ht="30" customHeight="1">
      <x:c r="A11" s="2" t="str">
        <x:v>Negative variance value</x:v>
      </x:c>
      <x:c r="B11" s="2"/>
      <x:c r="C11" s="2"/>
      <x:c r="D11" s="2"/>
      <x:c r="E11" s="72" t="n">
        <x:f>SUMIF(Reconciliation!O8:O47,"&lt;0",Reconciliation!O8:O47)</x:f>
        <x:v>-8</x:v>
      </x:c>
      <x:c r="F11" s="2"/>
      <x:c r="G11" s="2"/>
      <x:c r="H11" s="2"/>
    </x:row>
    <x:row r="12" ht="30" customHeight="1">
      <x:c r="A12" s="2" t="str">
        <x:v>Positive variance value</x:v>
      </x:c>
      <x:c r="B12" s="2"/>
      <x:c r="C12" s="2"/>
      <x:c r="D12" s="2"/>
      <x:c r="E12" s="72" t="n">
        <x:f>SUMIF(Reconciliation!O8:O47,"&gt;0",Reconciliation!O8:O47)</x:f>
        <x:v>0</x:v>
      </x:c>
      <x:c r="F12" s="2"/>
      <x:c r="G12" s="2"/>
      <x:c r="H12" s="2"/>
    </x:row>
    <x:row r="13" ht="30" customHeight="1">
      <x:c r="A13" s="2" t="str">
        <x:v>Lines requiring recount / review</x:v>
      </x:c>
      <x:c r="B13" s="2"/>
      <x:c r="C13" s="2"/>
      <x:c r="D13" s="2"/>
      <x:c r="E13" s="70" t="n">
        <x:f>COUNTIF(Reconciliation!P8:P47,"Recount / investigate")+COUNTIF(Reconciliation!P8:P47,"Review negative expected")</x:f>
        <x:v>1</x:v>
      </x:c>
      <x:c r="F13" s="2"/>
      <x:c r="G13" s="2"/>
      <x:c r="H13" s="2"/>
    </x:row>
    <x:row r="14" ht="30" customHeight="1">
      <x:c r="A14" s="2" t="str">
        <x:v>Incomplete reconciliation lines</x:v>
      </x:c>
      <x:c r="B14" s="2"/>
      <x:c r="C14" s="2"/>
      <x:c r="D14" s="2"/>
      <x:c r="E14" s="70" t="n">
        <x:f>COUNTIF(Reconciliation!P8:P47,"Incomplete")</x:f>
        <x:v>0</x:v>
      </x:c>
      <x:c r="F14" s="2"/>
      <x:c r="G14" s="2"/>
      <x:c r="H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</x:row>
    <x:row r="17" ht="23" customHeight="1">
      <x:c r="A17" s="75" t="str">
        <x:v>Do not total quantities across unlike base units. Check negative and positive variances separately. The fictional mixer example expects 44 bottles, finds 34 and shows a -10 bottle / -€8 management-cost variance. Investigate before any adjustment.</x:v>
      </x:c>
      <x:c r="B17" s="75"/>
      <x:c r="C17" s="75"/>
      <x:c r="D17" s="75"/>
      <x:c r="E17" s="75"/>
      <x:c r="F17" s="75"/>
      <x:c r="G17" s="75"/>
      <x:c r="H17" s="75"/>
    </x:row>
    <x:row r="18" ht="23" customHeight="1">
      <x:c r="A18" s="75"/>
      <x:c r="B18" s="75"/>
      <x:c r="C18" s="75"/>
      <x:c r="D18" s="75"/>
      <x:c r="E18" s="75"/>
      <x:c r="F18" s="75"/>
      <x:c r="G18" s="75"/>
      <x:c r="H18" s="75"/>
    </x:row>
    <x:row r="19" ht="23" customHeight="1">
      <x:c r="A19" s="75"/>
      <x:c r="B19" s="75"/>
      <x:c r="C19" s="75"/>
      <x:c r="D19" s="75"/>
      <x:c r="E19" s="75"/>
      <x:c r="F19" s="75"/>
      <x:c r="G19" s="75"/>
      <x:c r="H19" s="75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</x:sheetData>
  <x:mergeCells>
    <x:mergeCell ref="A1:H1"/>
    <x:mergeCell ref="A2:H2"/>
    <x:mergeCell ref="A5:D5"/>
    <x:mergeCell ref="A6:D6"/>
    <x:mergeCell ref="A7:D7"/>
    <x:mergeCell ref="A8:D8"/>
    <x:mergeCell ref="A10:D10"/>
    <x:mergeCell ref="A11:D11"/>
    <x:mergeCell ref="A12:D12"/>
    <x:mergeCell ref="A13:D13"/>
    <x:mergeCell ref="A14:D14"/>
    <x:mergeCell ref="A17:H19"/>
  </x:mergeCells>
  <x:pageMargins left="0.7" right="0.7" top="0.75" bottom="0.75" header="0.3" footer="0.3"/>
</x:worksheet>
</file>